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4\work\ОБМЕН\1\1.НА САЙТ\2025\отчетность\"/>
    </mc:Choice>
  </mc:AlternateContent>
  <bookViews>
    <workbookView xWindow="0" yWindow="0" windowWidth="28800" windowHeight="10635"/>
  </bookViews>
  <sheets>
    <sheet name="1.3." sheetId="10" r:id="rId1"/>
    <sheet name="1.6." sheetId="11" r:id="rId2"/>
    <sheet name="1.6. (2)" sheetId="12" r:id="rId3"/>
  </sheets>
  <externalReferences>
    <externalReference r:id="rId4"/>
  </externalReferences>
  <definedNames>
    <definedName name="_xlnm.Print_Titles" localSheetId="0">'1.3.'!$A:$C</definedName>
    <definedName name="_xlnm.Print_Titles" localSheetId="1">'1.6.'!$A:$C</definedName>
    <definedName name="_xlnm.Print_Titles" localSheetId="2">'1.6. (2)'!$B:$D</definedName>
    <definedName name="_xlnm.Print_Area" localSheetId="0">'1.3.'!$A$1:$N$40</definedName>
    <definedName name="_xlnm.Print_Area" localSheetId="1">'1.6.'!$A$1:$P$61</definedName>
    <definedName name="_xlnm.Print_Area" localSheetId="2">'1.6. (2)'!$B$1:$Q$17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1" l="1"/>
  <c r="D29" i="11"/>
  <c r="F29" i="11"/>
  <c r="I16" i="11"/>
  <c r="H29" i="11"/>
  <c r="O44" i="11" l="1"/>
  <c r="I43" i="11"/>
  <c r="K13" i="12" l="1"/>
  <c r="L13" i="12"/>
  <c r="K12" i="12"/>
  <c r="L12" i="12"/>
  <c r="K11" i="12"/>
  <c r="L11" i="12"/>
  <c r="K8" i="12"/>
  <c r="K7" i="12"/>
  <c r="I11" i="12"/>
  <c r="E12" i="12"/>
  <c r="I8" i="12"/>
  <c r="G8" i="12"/>
  <c r="M8" i="12"/>
  <c r="O8" i="12" s="1"/>
  <c r="I24" i="11" l="1"/>
  <c r="E34" i="11" l="1"/>
  <c r="F22" i="11" l="1"/>
  <c r="F21" i="11"/>
  <c r="F20" i="11"/>
  <c r="F19" i="11"/>
  <c r="F59" i="11" l="1"/>
  <c r="F43" i="11"/>
  <c r="H43" i="11" s="1"/>
  <c r="E43" i="11" s="1"/>
  <c r="D43" i="11" s="1"/>
  <c r="G16" i="11"/>
  <c r="E13" i="12"/>
  <c r="F13" i="12" s="1"/>
  <c r="F12" i="12"/>
  <c r="E8" i="12"/>
  <c r="E7" i="12"/>
  <c r="L59" i="11"/>
  <c r="L56" i="11" s="1"/>
  <c r="K56" i="11" s="1"/>
  <c r="J56" i="11" s="1"/>
  <c r="N58" i="11"/>
  <c r="K58" i="11"/>
  <c r="J58" i="11"/>
  <c r="N57" i="11"/>
  <c r="K57" i="11"/>
  <c r="J57" i="11"/>
  <c r="N55" i="11"/>
  <c r="K55" i="11"/>
  <c r="J55" i="11"/>
  <c r="H55" i="11"/>
  <c r="E55" i="11"/>
  <c r="D55" i="11" s="1"/>
  <c r="O53" i="11"/>
  <c r="O54" i="11" s="1"/>
  <c r="I53" i="11"/>
  <c r="M51" i="11"/>
  <c r="K51" i="11" s="1"/>
  <c r="J51" i="11" s="1"/>
  <c r="L51" i="11"/>
  <c r="N51" i="11" s="1"/>
  <c r="N50" i="11"/>
  <c r="K50" i="11"/>
  <c r="J50" i="11" s="1"/>
  <c r="N49" i="11"/>
  <c r="K49" i="11" s="1"/>
  <c r="N47" i="11"/>
  <c r="K47" i="11"/>
  <c r="J47" i="11" s="1"/>
  <c r="O45" i="11"/>
  <c r="L45" i="11"/>
  <c r="N45" i="11" s="1"/>
  <c r="I45" i="11"/>
  <c r="N44" i="11"/>
  <c r="K44" i="11"/>
  <c r="J44" i="11"/>
  <c r="L43" i="11"/>
  <c r="N43" i="11" s="1"/>
  <c r="K43" i="11" s="1"/>
  <c r="J43" i="11" s="1"/>
  <c r="N42" i="11"/>
  <c r="K42" i="11" s="1"/>
  <c r="J42" i="11" s="1"/>
  <c r="N41" i="11"/>
  <c r="K41" i="11"/>
  <c r="J41" i="11" s="1"/>
  <c r="N40" i="11"/>
  <c r="K40" i="11" s="1"/>
  <c r="O39" i="11"/>
  <c r="L39" i="11"/>
  <c r="I39" i="11"/>
  <c r="I15" i="11" s="1"/>
  <c r="N38" i="11"/>
  <c r="K38" i="11"/>
  <c r="J38" i="11" s="1"/>
  <c r="N37" i="11"/>
  <c r="K37" i="11" s="1"/>
  <c r="J37" i="11" s="1"/>
  <c r="N36" i="11"/>
  <c r="K36" i="11"/>
  <c r="K33" i="11" s="1"/>
  <c r="H36" i="11"/>
  <c r="E36" i="11"/>
  <c r="D36" i="11" s="1"/>
  <c r="N35" i="11"/>
  <c r="K35" i="11"/>
  <c r="J35" i="11"/>
  <c r="H35" i="11"/>
  <c r="E35" i="11"/>
  <c r="D35" i="11" s="1"/>
  <c r="N34" i="11"/>
  <c r="J34" i="11"/>
  <c r="H34" i="11"/>
  <c r="D34" i="11"/>
  <c r="L33" i="11"/>
  <c r="N33" i="11" s="1"/>
  <c r="F33" i="11"/>
  <c r="H33" i="11" s="1"/>
  <c r="N32" i="11"/>
  <c r="K32" i="11" s="1"/>
  <c r="J32" i="11" s="1"/>
  <c r="H32" i="11"/>
  <c r="E32" i="11" s="1"/>
  <c r="D32" i="11" s="1"/>
  <c r="N31" i="11"/>
  <c r="K31" i="11" s="1"/>
  <c r="J31" i="11" s="1"/>
  <c r="H31" i="11"/>
  <c r="E31" i="11" s="1"/>
  <c r="D31" i="11" s="1"/>
  <c r="N30" i="11"/>
  <c r="K30" i="11" s="1"/>
  <c r="J30" i="11" s="1"/>
  <c r="H30" i="11"/>
  <c r="E30" i="11" s="1"/>
  <c r="D30" i="11" s="1"/>
  <c r="N29" i="11"/>
  <c r="K29" i="11" s="1"/>
  <c r="J29" i="11" s="1"/>
  <c r="N28" i="11"/>
  <c r="N59" i="11" s="1"/>
  <c r="J28" i="11"/>
  <c r="N27" i="11"/>
  <c r="J27" i="11" s="1"/>
  <c r="K27" i="11"/>
  <c r="N25" i="11"/>
  <c r="K25" i="11" s="1"/>
  <c r="J25" i="11"/>
  <c r="L24" i="11"/>
  <c r="N24" i="11" s="1"/>
  <c r="N23" i="11"/>
  <c r="K23" i="11" s="1"/>
  <c r="J23" i="11"/>
  <c r="L22" i="11"/>
  <c r="N22" i="11" s="1"/>
  <c r="H22" i="11"/>
  <c r="E22" i="11" s="1"/>
  <c r="L21" i="11"/>
  <c r="N21" i="11" s="1"/>
  <c r="H21" i="11"/>
  <c r="E21" i="11"/>
  <c r="D21" i="11"/>
  <c r="L20" i="11"/>
  <c r="N20" i="11" s="1"/>
  <c r="H20" i="11"/>
  <c r="E20" i="11" s="1"/>
  <c r="L19" i="11"/>
  <c r="H19" i="11"/>
  <c r="E19" i="11"/>
  <c r="D19" i="11"/>
  <c r="F18" i="11"/>
  <c r="N17" i="11"/>
  <c r="K17" i="11"/>
  <c r="J17" i="11" s="1"/>
  <c r="O16" i="11"/>
  <c r="M16" i="11"/>
  <c r="M53" i="11" s="1"/>
  <c r="M27" i="10"/>
  <c r="K27" i="10"/>
  <c r="J26" i="10"/>
  <c r="I26" i="10"/>
  <c r="M23" i="10"/>
  <c r="J23" i="10"/>
  <c r="I23" i="10" s="1"/>
  <c r="F23" i="10"/>
  <c r="E23" i="10" s="1"/>
  <c r="D23" i="10" s="1"/>
  <c r="J22" i="10"/>
  <c r="I22" i="10"/>
  <c r="E22" i="10"/>
  <c r="D22" i="10"/>
  <c r="K21" i="10"/>
  <c r="M21" i="10" s="1"/>
  <c r="J21" i="10" s="1"/>
  <c r="I21" i="10" s="1"/>
  <c r="E21" i="10"/>
  <c r="D21" i="10" s="1"/>
  <c r="J20" i="10"/>
  <c r="I20" i="10"/>
  <c r="E20" i="10"/>
  <c r="D20" i="10"/>
  <c r="M16" i="10"/>
  <c r="M19" i="10" s="1"/>
  <c r="L16" i="10"/>
  <c r="L19" i="10" s="1"/>
  <c r="L24" i="10" s="1"/>
  <c r="K16" i="10"/>
  <c r="H16" i="10"/>
  <c r="H19" i="10" s="1"/>
  <c r="H24" i="10" s="1"/>
  <c r="H27" i="10" s="1"/>
  <c r="G16" i="10"/>
  <c r="G19" i="10" s="1"/>
  <c r="G24" i="10" s="1"/>
  <c r="F16" i="10"/>
  <c r="F19" i="10" s="1"/>
  <c r="D16" i="10"/>
  <c r="J15" i="10"/>
  <c r="J16" i="10" s="1"/>
  <c r="J19" i="10" s="1"/>
  <c r="I15" i="10"/>
  <c r="E15" i="10"/>
  <c r="D15" i="10"/>
  <c r="J14" i="10"/>
  <c r="I14" i="10"/>
  <c r="E14" i="10"/>
  <c r="E16" i="10" s="1"/>
  <c r="E19" i="10" s="1"/>
  <c r="D14" i="10"/>
  <c r="F24" i="10" l="1"/>
  <c r="E24" i="10" s="1"/>
  <c r="D19" i="10"/>
  <c r="D24" i="10" s="1"/>
  <c r="G53" i="11"/>
  <c r="K24" i="11"/>
  <c r="J40" i="11"/>
  <c r="K39" i="11"/>
  <c r="J39" i="11" s="1"/>
  <c r="J49" i="11"/>
  <c r="M15" i="11"/>
  <c r="M54" i="11" s="1"/>
  <c r="K28" i="11"/>
  <c r="J24" i="11"/>
  <c r="N39" i="11"/>
  <c r="D22" i="11"/>
  <c r="D33" i="11"/>
  <c r="K45" i="11"/>
  <c r="J45" i="11" s="1"/>
  <c r="N56" i="11"/>
  <c r="G15" i="11"/>
  <c r="L18" i="11"/>
  <c r="L16" i="11" s="1"/>
  <c r="L15" i="11" s="1"/>
  <c r="I16" i="10"/>
  <c r="J36" i="11"/>
  <c r="J33" i="11" s="1"/>
  <c r="K59" i="11"/>
  <c r="J59" i="11" s="1"/>
  <c r="H27" i="11"/>
  <c r="D27" i="11" s="1"/>
  <c r="E27" i="11"/>
  <c r="E59" i="11"/>
  <c r="D59" i="11" s="1"/>
  <c r="H28" i="11"/>
  <c r="H59" i="11" s="1"/>
  <c r="I54" i="11"/>
  <c r="E33" i="11"/>
  <c r="D20" i="11"/>
  <c r="D28" i="11"/>
  <c r="E28" i="11"/>
  <c r="N18" i="11"/>
  <c r="K20" i="11"/>
  <c r="J20" i="11"/>
  <c r="K22" i="11"/>
  <c r="J22" i="11"/>
  <c r="K21" i="11"/>
  <c r="J21" i="11"/>
  <c r="N19" i="11"/>
  <c r="H18" i="11"/>
  <c r="L25" i="10"/>
  <c r="J25" i="10" s="1"/>
  <c r="I25" i="10" s="1"/>
  <c r="G25" i="10"/>
  <c r="K19" i="10"/>
  <c r="I19" i="10" s="1"/>
  <c r="I24" i="10" s="1"/>
  <c r="G54" i="11" l="1"/>
  <c r="I27" i="10"/>
  <c r="F25" i="10"/>
  <c r="G51" i="11"/>
  <c r="E18" i="11"/>
  <c r="D18" i="11"/>
  <c r="K18" i="11"/>
  <c r="K16" i="11" s="1"/>
  <c r="J18" i="11"/>
  <c r="J16" i="11" s="1"/>
  <c r="J19" i="11"/>
  <c r="K19" i="11"/>
  <c r="L53" i="11"/>
  <c r="N53" i="11" s="1"/>
  <c r="N16" i="11"/>
  <c r="L27" i="10"/>
  <c r="J27" i="10" s="1"/>
  <c r="G27" i="10"/>
  <c r="F27" i="10"/>
  <c r="E27" i="10" s="1"/>
  <c r="E25" i="10" l="1"/>
  <c r="D25" i="10" s="1"/>
  <c r="D27" i="10" s="1"/>
  <c r="F51" i="11"/>
  <c r="H51" i="11" s="1"/>
  <c r="L54" i="11"/>
  <c r="N54" i="11" s="1"/>
  <c r="J54" i="11" s="1"/>
  <c r="N15" i="11"/>
  <c r="K15" i="11" s="1"/>
  <c r="J53" i="11"/>
  <c r="K53" i="11"/>
  <c r="E51" i="11" l="1"/>
  <c r="D51" i="11" s="1"/>
  <c r="K54" i="11"/>
  <c r="J15" i="11"/>
  <c r="H49" i="11" l="1"/>
  <c r="F45" i="11"/>
  <c r="H45" i="11" s="1"/>
  <c r="E45" i="11" s="1"/>
  <c r="D45" i="11" s="1"/>
  <c r="H50" i="11"/>
  <c r="E50" i="11"/>
  <c r="D50" i="11" s="1"/>
  <c r="H47" i="11" l="1"/>
  <c r="E47" i="11"/>
  <c r="D47" i="11" s="1"/>
  <c r="E49" i="11"/>
  <c r="D49" i="11"/>
  <c r="H26" i="11"/>
  <c r="D26" i="11" l="1"/>
  <c r="E26" i="11"/>
  <c r="H23" i="11" l="1"/>
  <c r="H37" i="11"/>
  <c r="E37" i="11" s="1"/>
  <c r="D37" i="11" s="1"/>
  <c r="D23" i="11" l="1"/>
  <c r="E23" i="11"/>
  <c r="F24" i="11"/>
  <c r="H24" i="11" s="1"/>
  <c r="H25" i="11"/>
  <c r="H42" i="11"/>
  <c r="E42" i="11" s="1"/>
  <c r="D42" i="11" s="1"/>
  <c r="H38" i="11"/>
  <c r="E38" i="11" s="1"/>
  <c r="D38" i="11" s="1"/>
  <c r="F56" i="11" l="1"/>
  <c r="E25" i="11"/>
  <c r="E24" i="11" s="1"/>
  <c r="D25" i="11"/>
  <c r="D24" i="11" s="1"/>
  <c r="H44" i="11" l="1"/>
  <c r="D44" i="11" s="1"/>
  <c r="E44" i="11" l="1"/>
  <c r="H40" i="11"/>
  <c r="F39" i="11"/>
  <c r="H39" i="11" l="1"/>
  <c r="E40" i="11"/>
  <c r="E39" i="11" l="1"/>
  <c r="D39" i="11" s="1"/>
  <c r="D40" i="11"/>
  <c r="E57" i="11" l="1"/>
  <c r="D57" i="11"/>
  <c r="H57" i="11"/>
  <c r="H56" i="11" s="1"/>
  <c r="E56" i="11"/>
  <c r="D56" i="11" s="1"/>
  <c r="H17" i="11" l="1"/>
  <c r="E17" i="11" s="1"/>
  <c r="F16" i="11"/>
  <c r="F15" i="11" l="1"/>
  <c r="H16" i="11"/>
  <c r="F53" i="11"/>
  <c r="H53" i="11" s="1"/>
  <c r="E16" i="11"/>
  <c r="D17" i="11"/>
  <c r="D16" i="11" s="1"/>
  <c r="D53" i="11" l="1"/>
  <c r="E53" i="11"/>
  <c r="F54" i="11"/>
  <c r="H54" i="11" s="1"/>
  <c r="D54" i="11" s="1"/>
  <c r="H15" i="11"/>
  <c r="E15" i="11" s="1"/>
  <c r="D15" i="11" l="1"/>
  <c r="E54" i="11"/>
  <c r="E11" i="12"/>
</calcChain>
</file>

<file path=xl/comments1.xml><?xml version="1.0" encoding="utf-8"?>
<comments xmlns="http://schemas.openxmlformats.org/spreadsheetml/2006/main">
  <authors>
    <author>Главный бухгалтер</author>
  </authors>
  <commentList>
    <comment ref="K21" authorId="0" shapeId="0">
      <text>
        <r>
          <rPr>
            <b/>
            <sz val="9"/>
            <color indexed="81"/>
            <rFont val="Tahoma"/>
            <family val="2"/>
            <charset val="204"/>
          </rPr>
          <t>Главный бухгалтер:</t>
        </r>
        <r>
          <rPr>
            <sz val="9"/>
            <color indexed="81"/>
            <rFont val="Tahoma"/>
            <family val="2"/>
            <charset val="204"/>
          </rPr>
          <t xml:space="preserve">
по банкам 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04"/>
          </rPr>
          <t>Главный бухгалтер:</t>
        </r>
        <r>
          <rPr>
            <sz val="9"/>
            <color indexed="81"/>
            <rFont val="Tahoma"/>
            <family val="2"/>
            <charset val="204"/>
          </rPr>
          <t xml:space="preserve">
неустойка плюс социальные</t>
        </r>
      </text>
    </comment>
  </commentList>
</comments>
</file>

<file path=xl/sharedStrings.xml><?xml version="1.0" encoding="utf-8"?>
<sst xmlns="http://schemas.openxmlformats.org/spreadsheetml/2006/main" count="561" uniqueCount="166">
  <si>
    <t>2024 год</t>
  </si>
  <si>
    <t>тыс.руб.</t>
  </si>
  <si>
    <t>Расходы на оплату труда</t>
  </si>
  <si>
    <t>Расходы на страхование</t>
  </si>
  <si>
    <t>Таблица 1.3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</si>
  <si>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 или ином законном основании, территориальным сетевым организациям,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</si>
  <si>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</si>
  <si>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</si>
  <si>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</si>
  <si>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 xml:space="preserve">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</si>
  <si>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</si>
  <si>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</si>
  <si>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</si>
  <si>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Общество с ограниченной ответственностью "Электротеплосеть"</t>
  </si>
  <si>
    <t>Идентификационный номер налогоплательщика (ИНН):</t>
  </si>
  <si>
    <t>1308082103</t>
  </si>
  <si>
    <t>Местонахождение (адрес):</t>
  </si>
  <si>
    <t>431110, Республика Мордовия, п. Зубова Поляна, ул. Советская, д. 70 А</t>
  </si>
  <si>
    <t>Субъект РФ:</t>
  </si>
  <si>
    <t>Республика Мордовия</t>
  </si>
  <si>
    <t>Отчетный период:</t>
  </si>
  <si>
    <t>Показатель</t>
  </si>
  <si>
    <t>Единица измерения</t>
  </si>
  <si>
    <t>Код показателя</t>
  </si>
  <si>
    <t>За отчетный период, всего по предприятию</t>
  </si>
  <si>
    <t>из графы 4: по Субъекту РФ,  указанному в заголовке формы **</t>
  </si>
  <si>
    <t>из графы 5 по видам деятельности*</t>
  </si>
  <si>
    <t>За аналогичный период предыдущего года, всего по предприятию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</si>
  <si>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</si>
  <si>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</si>
  <si>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</si>
  <si>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</si>
  <si>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</si>
  <si>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</si>
  <si>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</si>
  <si>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010</t>
  </si>
  <si>
    <t>Себестоимость проданных товаров, продукции, работ, услуг</t>
  </si>
  <si>
    <t>020</t>
  </si>
  <si>
    <t>распределение  между конкретными видами услуг пропорционально выручке</t>
  </si>
  <si>
    <t>Валовая прибыль</t>
  </si>
  <si>
    <t>030</t>
  </si>
  <si>
    <t>Коммерческие расходы</t>
  </si>
  <si>
    <t>040</t>
  </si>
  <si>
    <t>-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</si>
  <si>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</si>
  <si>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</si>
  <si>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</si>
  <si>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</si>
  <si>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</si>
  <si>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</si>
  <si>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</si>
  <si>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</si>
  <si>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Прочие доходы</t>
  </si>
  <si>
    <t>тыс.руб</t>
  </si>
  <si>
    <t>090</t>
  </si>
  <si>
    <t>Прочие расходы</t>
  </si>
  <si>
    <t>100</t>
  </si>
  <si>
    <t>Прибыль до налогообложения</t>
  </si>
  <si>
    <t>110</t>
  </si>
  <si>
    <t>Налог на прибыль</t>
  </si>
  <si>
    <t>120</t>
  </si>
  <si>
    <t>Прочее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</si>
  <si>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</si>
  <si>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</si>
  <si>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</si>
  <si>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</si>
  <si>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</si>
  <si>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</si>
  <si>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</si>
  <si>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 xml:space="preserve">Генеральный  директор                                                                                      </t>
  </si>
  <si>
    <t>Чиняев А.А.</t>
  </si>
  <si>
    <t xml:space="preserve">Главный бухгалтер                                                                                 </t>
  </si>
  <si>
    <t>Терешкина О.В.</t>
  </si>
  <si>
    <t>Таблица 1.6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</si>
  <si>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</si>
  <si>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Квартальная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</si>
  <si>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</si>
  <si>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</si>
  <si>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</si>
  <si>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</si>
  <si>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</si>
  <si>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</si>
  <si>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</si>
  <si>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</si>
  <si>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</si>
  <si>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</si>
  <si>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</si>
  <si>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</si>
  <si>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</si>
  <si>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</si>
  <si>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</si>
  <si>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</si>
  <si>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</si>
  <si>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</si>
  <si>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</si>
  <si>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</si>
  <si>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</si>
  <si>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</si>
  <si>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</si>
  <si>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</si>
  <si>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</si>
  <si>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</si>
  <si>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</si>
  <si>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</si>
  <si>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</si>
  <si>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</si>
  <si>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</si>
  <si>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</si>
  <si>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</si>
  <si>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</si>
  <si>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</si>
  <si>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</si>
  <si>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</si>
  <si>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</si>
  <si>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</si>
  <si>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</si>
  <si>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</si>
  <si>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</si>
  <si>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</si>
  <si>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</si>
  <si>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</si>
  <si>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</si>
  <si>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</si>
  <si>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</si>
  <si>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</si>
  <si>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</si>
  <si>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</si>
  <si>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</si>
  <si>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</si>
  <si>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Прочие расходы из прибыли в отчетном периоде</t>
  </si>
  <si>
    <t>250</t>
  </si>
  <si>
    <t>Расходы на уплату налога на прибыль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</si>
  <si>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</si>
  <si>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</si>
  <si>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</si>
  <si>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</si>
  <si>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</si>
  <si>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</si>
  <si>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</si>
  <si>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</si>
  <si>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</si>
  <si>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</si>
  <si>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</si>
  <si>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</si>
  <si>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</si>
  <si>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</si>
  <si>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Продолжение таблицы 1.6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</si>
  <si>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</si>
  <si>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</si>
  <si>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</si>
  <si>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</si>
  <si>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</si>
  <si>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х</t>
  </si>
  <si>
    <t>в том числе по расчетам с покупателями и заказчиками</t>
  </si>
  <si>
    <t>пропорционально выручке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</si>
  <si>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</si>
  <si>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</si>
  <si>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</si>
  <si>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</si>
  <si>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</si>
  <si>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 xml:space="preserve">Арендованные основные средства </t>
  </si>
  <si>
    <t>Незавершенное строительство</t>
  </si>
  <si>
    <t>Руководитель</t>
  </si>
  <si>
    <t>Главный бухгалтер</t>
  </si>
  <si>
    <t>Терешкина  О.В.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</si>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</sst>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1" fillId="0" borderId="0"/>
    <xf numFmtId="0" fontId="10" fillId="0" borderId="0"/>
    <xf numFmtId="0" fontId="8" fillId="0" borderId="0"/>
  </cellStyleXfs>
  <cellXfs count="72">
    <xf numFmtId="0" fontId="0" fillId="0" borderId="0" xfId="0"/>
    <xf numFmtId="0" fontId="7" fillId="0" borderId="0" xfId="4" applyFont="1"/>
    <xf numFmtId="0" fontId="6" fillId="0" borderId="0" xfId="4" applyFont="1" applyAlignment="1">
      <alignment horizontal="right"/>
    </xf>
    <xf numFmtId="0" fontId="5" fillId="0" borderId="0" xfId="4" applyFont="1"/>
    <xf numFmtId="0" fontId="6" fillId="0" borderId="0" xfId="4" applyFont="1" applyAlignment="1">
      <alignment horizontal="centerContinuous" vertical="center" wrapText="1"/>
    </xf>
    <xf numFmtId="0" fontId="7" fillId="0" borderId="0" xfId="4" applyFont="1" applyAlignment="1">
      <alignment horizontal="centerContinuous" vertical="center" wrapText="1"/>
    </xf>
    <xf numFmtId="0" fontId="7" fillId="0" borderId="0" xfId="4" applyFont="1" applyAlignment="1">
      <alignment vertical="center"/>
    </xf>
    <xf numFmtId="0" fontId="6" fillId="0" borderId="7" xfId="4" applyFont="1" applyBorder="1"/>
    <xf numFmtId="0" fontId="4" fillId="0" borderId="7" xfId="4" applyFont="1" applyBorder="1"/>
    <xf numFmtId="49" fontId="6" fillId="0" borderId="7" xfId="4" applyNumberFormat="1" applyFont="1" applyBorder="1"/>
    <xf numFmtId="0" fontId="6" fillId="0" borderId="2" xfId="4" applyFont="1" applyBorder="1" applyAlignment="1">
      <alignment horizontal="center" vertical="center" wrapText="1"/>
    </xf>
    <xf numFmtId="3" fontId="6" fillId="0" borderId="3" xfId="4" applyNumberFormat="1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left" vertical="center" wrapText="1"/>
    </xf>
    <xf numFmtId="49" fontId="6" fillId="0" borderId="2" xfId="4" applyNumberFormat="1" applyFont="1" applyBorder="1" applyAlignment="1">
      <alignment horizontal="center" vertical="center" wrapText="1"/>
    </xf>
    <xf numFmtId="3" fontId="6" fillId="0" borderId="2" xfId="4" applyNumberFormat="1" applyFont="1" applyBorder="1"/>
    <xf numFmtId="0" fontId="6" fillId="0" borderId="2" xfId="4" applyFont="1" applyBorder="1" applyAlignment="1">
      <alignment wrapText="1"/>
    </xf>
    <xf numFmtId="1" fontId="6" fillId="0" borderId="2" xfId="4" applyNumberFormat="1" applyFont="1" applyBorder="1"/>
    <xf numFmtId="0" fontId="6" fillId="0" borderId="2" xfId="4" applyFont="1" applyBorder="1"/>
    <xf numFmtId="2" fontId="11" fillId="0" borderId="2" xfId="5" applyNumberFormat="1" applyFont="1" applyBorder="1" applyAlignment="1">
      <alignment horizontal="center"/>
    </xf>
    <xf numFmtId="49" fontId="11" fillId="0" borderId="2" xfId="5" applyNumberFormat="1" applyFont="1" applyBorder="1" applyAlignment="1">
      <alignment horizontal="center"/>
    </xf>
    <xf numFmtId="164" fontId="11" fillId="0" borderId="2" xfId="5" applyNumberFormat="1" applyFont="1" applyBorder="1" applyAlignment="1">
      <alignment horizontal="center"/>
    </xf>
    <xf numFmtId="3" fontId="6" fillId="2" borderId="2" xfId="4" applyNumberFormat="1" applyFont="1" applyFill="1" applyBorder="1"/>
    <xf numFmtId="3" fontId="6" fillId="0" borderId="2" xfId="4" applyNumberFormat="1" applyFont="1" applyBorder="1" applyAlignment="1">
      <alignment horizontal="right"/>
    </xf>
    <xf numFmtId="49" fontId="6" fillId="0" borderId="2" xfId="4" applyNumberFormat="1" applyFont="1" applyBorder="1" applyAlignment="1">
      <alignment horizontal="center" wrapText="1"/>
    </xf>
    <xf numFmtId="0" fontId="6" fillId="0" borderId="0" xfId="4" applyFont="1"/>
    <xf numFmtId="0" fontId="6" fillId="0" borderId="0" xfId="4" applyFont="1" applyAlignment="1">
      <alignment horizontal="centerContinuous" vertical="top"/>
    </xf>
    <xf numFmtId="3" fontId="6" fillId="0" borderId="0" xfId="4" applyNumberFormat="1" applyFont="1"/>
    <xf numFmtId="0" fontId="7" fillId="0" borderId="0" xfId="4" applyFont="1" applyAlignment="1">
      <alignment horizontal="left" indent="2"/>
    </xf>
    <xf numFmtId="0" fontId="3" fillId="0" borderId="0" xfId="4" applyFont="1" applyAlignment="1">
      <alignment vertical="center"/>
    </xf>
    <xf numFmtId="0" fontId="3" fillId="0" borderId="0" xfId="4" applyFont="1"/>
    <xf numFmtId="3" fontId="6" fillId="0" borderId="3" xfId="4" applyNumberFormat="1" applyFont="1" applyBorder="1" applyAlignment="1">
      <alignment horizontal="center" vertical="center" wrapText="1"/>
    </xf>
    <xf numFmtId="49" fontId="6" fillId="0" borderId="2" xfId="4" applyNumberFormat="1" applyFont="1" applyBorder="1" applyAlignment="1">
      <alignment horizontal="left" vertical="center" wrapText="1" indent="2"/>
    </xf>
    <xf numFmtId="0" fontId="7" fillId="0" borderId="2" xfId="4" applyFont="1" applyBorder="1"/>
    <xf numFmtId="49" fontId="6" fillId="0" borderId="2" xfId="4" applyNumberFormat="1" applyFont="1" applyBorder="1" applyAlignment="1">
      <alignment horizontal="left" vertical="center" wrapText="1" indent="3"/>
    </xf>
    <xf numFmtId="3" fontId="11" fillId="0" borderId="2" xfId="5" applyNumberFormat="1" applyFont="1" applyBorder="1" applyAlignment="1">
      <alignment horizontal="center"/>
    </xf>
    <xf numFmtId="49" fontId="6" fillId="0" borderId="2" xfId="4" applyNumberFormat="1" applyFont="1" applyBorder="1" applyAlignment="1">
      <alignment horizontal="left" vertical="center" wrapText="1" indent="5"/>
    </xf>
    <xf numFmtId="49" fontId="6" fillId="0" borderId="2" xfId="4" applyNumberFormat="1" applyFont="1" applyBorder="1" applyAlignment="1">
      <alignment horizontal="left" vertical="center" wrapText="1" indent="4"/>
    </xf>
    <xf numFmtId="0" fontId="6" fillId="0" borderId="2" xfId="4" applyFont="1" applyBorder="1" applyAlignment="1">
      <alignment horizontal="center" vertical="center"/>
    </xf>
    <xf numFmtId="3" fontId="6" fillId="0" borderId="2" xfId="4" applyNumberFormat="1" applyFont="1" applyBorder="1" applyAlignment="1">
      <alignment horizontal="center"/>
    </xf>
    <xf numFmtId="3" fontId="6" fillId="0" borderId="2" xfId="5" applyNumberFormat="1" applyFont="1" applyBorder="1" applyAlignment="1">
      <alignment horizontal="right"/>
    </xf>
    <xf numFmtId="3" fontId="6" fillId="0" borderId="2" xfId="5" applyNumberFormat="1" applyFont="1" applyBorder="1" applyAlignment="1">
      <alignment horizontal="center"/>
    </xf>
    <xf numFmtId="49" fontId="6" fillId="0" borderId="4" xfId="4" applyNumberFormat="1" applyFont="1" applyBorder="1" applyAlignment="1">
      <alignment vertical="center"/>
    </xf>
    <xf numFmtId="49" fontId="6" fillId="0" borderId="5" xfId="4" applyNumberFormat="1" applyFont="1" applyBorder="1" applyAlignment="1">
      <alignment vertical="center" wrapText="1"/>
    </xf>
    <xf numFmtId="3" fontId="6" fillId="0" borderId="5" xfId="4" applyNumberFormat="1" applyFont="1" applyBorder="1" applyAlignment="1">
      <alignment vertical="center" wrapText="1"/>
    </xf>
    <xf numFmtId="49" fontId="7" fillId="0" borderId="5" xfId="4" applyNumberFormat="1" applyFont="1" applyBorder="1" applyAlignment="1">
      <alignment vertical="center" wrapText="1"/>
    </xf>
    <xf numFmtId="49" fontId="6" fillId="0" borderId="6" xfId="4" applyNumberFormat="1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 wrapText="1"/>
    </xf>
    <xf numFmtId="0" fontId="6" fillId="0" borderId="2" xfId="4" applyFont="1" applyBorder="1" applyAlignment="1">
      <alignment horizontal="left" wrapText="1" indent="3"/>
    </xf>
    <xf numFmtId="0" fontId="6" fillId="0" borderId="2" xfId="4" applyFont="1" applyBorder="1" applyAlignment="1">
      <alignment horizontal="center"/>
    </xf>
    <xf numFmtId="0" fontId="6" fillId="0" borderId="2" xfId="4" applyFont="1" applyBorder="1" applyAlignment="1">
      <alignment horizontal="left" vertical="center" wrapText="1" indent="3"/>
    </xf>
    <xf numFmtId="3" fontId="7" fillId="0" borderId="0" xfId="4" applyNumberFormat="1" applyFont="1"/>
    <xf numFmtId="1" fontId="7" fillId="0" borderId="0" xfId="4" applyNumberFormat="1" applyFont="1"/>
    <xf numFmtId="4" fontId="7" fillId="0" borderId="0" xfId="4" applyNumberFormat="1" applyFont="1"/>
    <xf numFmtId="0" fontId="4" fillId="0" borderId="0" xfId="4" applyFont="1" applyAlignment="1">
      <alignment vertical="center" wrapText="1"/>
    </xf>
    <xf numFmtId="0" fontId="15" fillId="0" borderId="0" xfId="4" applyFont="1" applyAlignment="1">
      <alignment vertical="center"/>
    </xf>
    <xf numFmtId="0" fontId="4" fillId="0" borderId="0" xfId="4" applyFont="1" applyAlignment="1">
      <alignment horizontal="right"/>
    </xf>
    <xf numFmtId="0" fontId="6" fillId="0" borderId="7" xfId="4" applyFont="1" applyBorder="1" applyAlignment="1">
      <alignment vertical="center" wrapText="1"/>
    </xf>
    <xf numFmtId="3" fontId="6" fillId="0" borderId="2" xfId="4" applyNumberFormat="1" applyFont="1" applyBorder="1" applyAlignment="1">
      <alignment horizontal="left" vertical="center"/>
    </xf>
    <xf numFmtId="3" fontId="6" fillId="0" borderId="2" xfId="4" applyNumberFormat="1" applyFont="1" applyBorder="1" applyAlignment="1">
      <alignment horizontal="center" vertical="center"/>
    </xf>
    <xf numFmtId="3" fontId="6" fillId="0" borderId="2" xfId="4" applyNumberFormat="1" applyFont="1" applyBorder="1" applyAlignment="1">
      <alignment horizontal="center" vertical="center" wrapText="1"/>
    </xf>
    <xf numFmtId="3" fontId="6" fillId="0" borderId="2" xfId="4" applyNumberFormat="1" applyFont="1" applyBorder="1" applyAlignment="1">
      <alignment horizontal="left" vertical="center" wrapText="1"/>
    </xf>
    <xf numFmtId="0" fontId="6" fillId="0" borderId="0" xfId="4" applyFont="1" applyAlignment="1">
      <alignment vertical="top"/>
    </xf>
    <xf numFmtId="4" fontId="6" fillId="0" borderId="0" xfId="4" applyNumberFormat="1" applyFont="1" applyAlignment="1">
      <alignment vertical="top"/>
    </xf>
    <xf numFmtId="0" fontId="6" fillId="0" borderId="1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left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7" fillId="0" borderId="0" xfId="4" applyFont="1" applyAlignment="1">
      <alignment horizontal="center" wrapText="1"/>
    </xf>
    <xf numFmtId="0" fontId="3" fillId="0" borderId="0" xfId="4" applyFont="1" applyAlignment="1">
      <alignment horizontal="left" vertical="center" wrapText="1"/>
    </xf>
    <xf numFmtId="0" fontId="6" fillId="0" borderId="0" xfId="4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.3.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1\aga\Users\GLBUCH\Documents\&#1040;&#1058;&#1077;&#1088;&#1077;&#1096;&#1082;&#1080;&#1085;&#1072;\&#1054;&#1090;&#1095;&#1077;&#1090;&#1085;&#1086;&#1089;&#1090;&#1100;\&#1054;&#1090;&#1095;&#1077;&#1090;%20&#1074;%20&#1056;&#1069;&#1050;%20&#1087;&#1086;%20&#1074;&#1080;&#1076;&#1072;&#1084;%20&#1076;&#1077;&#1103;&#1090;&#1077;&#1083;&#1100;&#1085;&#1086;&#1089;&#1090;&#1080;\&#1055;&#1086;&#1082;&#1072;&#1079;&#1072;&#1090;&#1077;&#1083;&#1080;%20&#1088;&#1072;&#1079;&#1076;&#1077;&#1083;&#1100;&#1085;&#1086;&#1075;&#1086;%20&#1091;&#1095;&#1077;&#1090;&#1072;%20&#1079;&#1072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"/>
      <sheetName val="1.6."/>
      <sheetName val="1.6. (2)"/>
    </sheetNames>
    <sheetDataSet>
      <sheetData sheetId="0">
        <row r="21">
          <cell r="F21">
            <v>13108.531000000001</v>
          </cell>
          <cell r="K21">
            <v>7094.4080000000004</v>
          </cell>
        </row>
        <row r="25">
          <cell r="K25">
            <v>10903</v>
          </cell>
          <cell r="L25">
            <v>1631.4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N54"/>
  <sheetViews>
    <sheetView showGridLines="0" tabSelected="1" topLeftCell="A4" zoomScale="70" zoomScaleNormal="70" zoomScaleSheetLayoutView="70" workbookViewId="0">
      <selection activeCell="Y14" sqref="Y14"/>
    </sheetView>
  </sheetViews>
  <sheetFormatPr defaultRowHeight="18.75" x14ac:dyDescent="0.3"/>
  <cols>
    <col min="1" max="1" width="56.7109375" style="3" customWidth="1"/>
    <col min="2" max="2" width="9.7109375" style="3" customWidth="1"/>
    <col min="3" max="3" width="7.140625" style="3" customWidth="1"/>
    <col min="4" max="5" width="12.140625" style="3" customWidth="1"/>
    <col min="6" max="6" width="15" style="3" customWidth="1"/>
    <col min="7" max="7" width="12.42578125" style="3" customWidth="1"/>
    <col min="8" max="8" width="11.28515625" style="3" customWidth="1"/>
    <col min="9" max="9" width="11.7109375" style="3" customWidth="1"/>
    <col min="10" max="10" width="12.7109375" style="3" customWidth="1"/>
    <col min="11" max="11" width="11.42578125" style="3" customWidth="1"/>
    <col min="12" max="12" width="11.28515625" style="3" customWidth="1"/>
    <col min="13" max="13" width="9" style="3" customWidth="1"/>
    <col min="14" max="14" width="30.42578125" style="3" customWidth="1"/>
    <col min="15" max="256" width="9.140625" style="3"/>
    <col min="257" max="257" width="46.5703125" style="3" customWidth="1"/>
    <col min="258" max="258" width="9.7109375" style="3" customWidth="1"/>
    <col min="259" max="259" width="7.140625" style="3" customWidth="1"/>
    <col min="260" max="260" width="11.5703125" style="3" customWidth="1"/>
    <col min="261" max="261" width="10.5703125" style="3" customWidth="1"/>
    <col min="262" max="262" width="13" style="3" customWidth="1"/>
    <col min="263" max="263" width="10" style="3" customWidth="1"/>
    <col min="264" max="264" width="9.7109375" style="3" customWidth="1"/>
    <col min="265" max="265" width="11.7109375" style="3" customWidth="1"/>
    <col min="266" max="266" width="12.7109375" style="3" customWidth="1"/>
    <col min="267" max="267" width="11.42578125" style="3" customWidth="1"/>
    <col min="268" max="268" width="11.28515625" style="3" customWidth="1"/>
    <col min="269" max="269" width="9" style="3" customWidth="1"/>
    <col min="270" max="270" width="20" style="3" customWidth="1"/>
    <col min="271" max="512" width="9.140625" style="3"/>
    <col min="513" max="513" width="46.5703125" style="3" customWidth="1"/>
    <col min="514" max="514" width="9.7109375" style="3" customWidth="1"/>
    <col min="515" max="515" width="7.140625" style="3" customWidth="1"/>
    <col min="516" max="516" width="11.5703125" style="3" customWidth="1"/>
    <col min="517" max="517" width="10.5703125" style="3" customWidth="1"/>
    <col min="518" max="518" width="13" style="3" customWidth="1"/>
    <col min="519" max="519" width="10" style="3" customWidth="1"/>
    <col min="520" max="520" width="9.7109375" style="3" customWidth="1"/>
    <col min="521" max="521" width="11.7109375" style="3" customWidth="1"/>
    <col min="522" max="522" width="12.7109375" style="3" customWidth="1"/>
    <col min="523" max="523" width="11.42578125" style="3" customWidth="1"/>
    <col min="524" max="524" width="11.28515625" style="3" customWidth="1"/>
    <col min="525" max="525" width="9" style="3" customWidth="1"/>
    <col min="526" max="526" width="20" style="3" customWidth="1"/>
    <col min="527" max="768" width="9.140625" style="3"/>
    <col min="769" max="769" width="46.5703125" style="3" customWidth="1"/>
    <col min="770" max="770" width="9.7109375" style="3" customWidth="1"/>
    <col min="771" max="771" width="7.140625" style="3" customWidth="1"/>
    <col min="772" max="772" width="11.5703125" style="3" customWidth="1"/>
    <col min="773" max="773" width="10.5703125" style="3" customWidth="1"/>
    <col min="774" max="774" width="13" style="3" customWidth="1"/>
    <col min="775" max="775" width="10" style="3" customWidth="1"/>
    <col min="776" max="776" width="9.7109375" style="3" customWidth="1"/>
    <col min="777" max="777" width="11.7109375" style="3" customWidth="1"/>
    <col min="778" max="778" width="12.7109375" style="3" customWidth="1"/>
    <col min="779" max="779" width="11.42578125" style="3" customWidth="1"/>
    <col min="780" max="780" width="11.28515625" style="3" customWidth="1"/>
    <col min="781" max="781" width="9" style="3" customWidth="1"/>
    <col min="782" max="782" width="20" style="3" customWidth="1"/>
    <col min="783" max="1024" width="9.140625" style="3"/>
    <col min="1025" max="1025" width="46.5703125" style="3" customWidth="1"/>
    <col min="1026" max="1026" width="9.7109375" style="3" customWidth="1"/>
    <col min="1027" max="1027" width="7.140625" style="3" customWidth="1"/>
    <col min="1028" max="1028" width="11.5703125" style="3" customWidth="1"/>
    <col min="1029" max="1029" width="10.5703125" style="3" customWidth="1"/>
    <col min="1030" max="1030" width="13" style="3" customWidth="1"/>
    <col min="1031" max="1031" width="10" style="3" customWidth="1"/>
    <col min="1032" max="1032" width="9.7109375" style="3" customWidth="1"/>
    <col min="1033" max="1033" width="11.7109375" style="3" customWidth="1"/>
    <col min="1034" max="1034" width="12.7109375" style="3" customWidth="1"/>
    <col min="1035" max="1035" width="11.42578125" style="3" customWidth="1"/>
    <col min="1036" max="1036" width="11.28515625" style="3" customWidth="1"/>
    <col min="1037" max="1037" width="9" style="3" customWidth="1"/>
    <col min="1038" max="1038" width="20" style="3" customWidth="1"/>
    <col min="1039" max="1280" width="9.140625" style="3"/>
    <col min="1281" max="1281" width="46.5703125" style="3" customWidth="1"/>
    <col min="1282" max="1282" width="9.7109375" style="3" customWidth="1"/>
    <col min="1283" max="1283" width="7.140625" style="3" customWidth="1"/>
    <col min="1284" max="1284" width="11.5703125" style="3" customWidth="1"/>
    <col min="1285" max="1285" width="10.5703125" style="3" customWidth="1"/>
    <col min="1286" max="1286" width="13" style="3" customWidth="1"/>
    <col min="1287" max="1287" width="10" style="3" customWidth="1"/>
    <col min="1288" max="1288" width="9.7109375" style="3" customWidth="1"/>
    <col min="1289" max="1289" width="11.7109375" style="3" customWidth="1"/>
    <col min="1290" max="1290" width="12.7109375" style="3" customWidth="1"/>
    <col min="1291" max="1291" width="11.42578125" style="3" customWidth="1"/>
    <col min="1292" max="1292" width="11.28515625" style="3" customWidth="1"/>
    <col min="1293" max="1293" width="9" style="3" customWidth="1"/>
    <col min="1294" max="1294" width="20" style="3" customWidth="1"/>
    <col min="1295" max="1536" width="9.140625" style="3"/>
    <col min="1537" max="1537" width="46.5703125" style="3" customWidth="1"/>
    <col min="1538" max="1538" width="9.7109375" style="3" customWidth="1"/>
    <col min="1539" max="1539" width="7.140625" style="3" customWidth="1"/>
    <col min="1540" max="1540" width="11.5703125" style="3" customWidth="1"/>
    <col min="1541" max="1541" width="10.5703125" style="3" customWidth="1"/>
    <col min="1542" max="1542" width="13" style="3" customWidth="1"/>
    <col min="1543" max="1543" width="10" style="3" customWidth="1"/>
    <col min="1544" max="1544" width="9.7109375" style="3" customWidth="1"/>
    <col min="1545" max="1545" width="11.7109375" style="3" customWidth="1"/>
    <col min="1546" max="1546" width="12.7109375" style="3" customWidth="1"/>
    <col min="1547" max="1547" width="11.42578125" style="3" customWidth="1"/>
    <col min="1548" max="1548" width="11.28515625" style="3" customWidth="1"/>
    <col min="1549" max="1549" width="9" style="3" customWidth="1"/>
    <col min="1550" max="1550" width="20" style="3" customWidth="1"/>
    <col min="1551" max="1792" width="9.140625" style="3"/>
    <col min="1793" max="1793" width="46.5703125" style="3" customWidth="1"/>
    <col min="1794" max="1794" width="9.7109375" style="3" customWidth="1"/>
    <col min="1795" max="1795" width="7.140625" style="3" customWidth="1"/>
    <col min="1796" max="1796" width="11.5703125" style="3" customWidth="1"/>
    <col min="1797" max="1797" width="10.5703125" style="3" customWidth="1"/>
    <col min="1798" max="1798" width="13" style="3" customWidth="1"/>
    <col min="1799" max="1799" width="10" style="3" customWidth="1"/>
    <col min="1800" max="1800" width="9.7109375" style="3" customWidth="1"/>
    <col min="1801" max="1801" width="11.7109375" style="3" customWidth="1"/>
    <col min="1802" max="1802" width="12.7109375" style="3" customWidth="1"/>
    <col min="1803" max="1803" width="11.42578125" style="3" customWidth="1"/>
    <col min="1804" max="1804" width="11.28515625" style="3" customWidth="1"/>
    <col min="1805" max="1805" width="9" style="3" customWidth="1"/>
    <col min="1806" max="1806" width="20" style="3" customWidth="1"/>
    <col min="1807" max="2048" width="9.140625" style="3"/>
    <col min="2049" max="2049" width="46.5703125" style="3" customWidth="1"/>
    <col min="2050" max="2050" width="9.7109375" style="3" customWidth="1"/>
    <col min="2051" max="2051" width="7.140625" style="3" customWidth="1"/>
    <col min="2052" max="2052" width="11.5703125" style="3" customWidth="1"/>
    <col min="2053" max="2053" width="10.5703125" style="3" customWidth="1"/>
    <col min="2054" max="2054" width="13" style="3" customWidth="1"/>
    <col min="2055" max="2055" width="10" style="3" customWidth="1"/>
    <col min="2056" max="2056" width="9.7109375" style="3" customWidth="1"/>
    <col min="2057" max="2057" width="11.7109375" style="3" customWidth="1"/>
    <col min="2058" max="2058" width="12.7109375" style="3" customWidth="1"/>
    <col min="2059" max="2059" width="11.42578125" style="3" customWidth="1"/>
    <col min="2060" max="2060" width="11.28515625" style="3" customWidth="1"/>
    <col min="2061" max="2061" width="9" style="3" customWidth="1"/>
    <col min="2062" max="2062" width="20" style="3" customWidth="1"/>
    <col min="2063" max="2304" width="9.140625" style="3"/>
    <col min="2305" max="2305" width="46.5703125" style="3" customWidth="1"/>
    <col min="2306" max="2306" width="9.7109375" style="3" customWidth="1"/>
    <col min="2307" max="2307" width="7.140625" style="3" customWidth="1"/>
    <col min="2308" max="2308" width="11.5703125" style="3" customWidth="1"/>
    <col min="2309" max="2309" width="10.5703125" style="3" customWidth="1"/>
    <col min="2310" max="2310" width="13" style="3" customWidth="1"/>
    <col min="2311" max="2311" width="10" style="3" customWidth="1"/>
    <col min="2312" max="2312" width="9.7109375" style="3" customWidth="1"/>
    <col min="2313" max="2313" width="11.7109375" style="3" customWidth="1"/>
    <col min="2314" max="2314" width="12.7109375" style="3" customWidth="1"/>
    <col min="2315" max="2315" width="11.42578125" style="3" customWidth="1"/>
    <col min="2316" max="2316" width="11.28515625" style="3" customWidth="1"/>
    <col min="2317" max="2317" width="9" style="3" customWidth="1"/>
    <col min="2318" max="2318" width="20" style="3" customWidth="1"/>
    <col min="2319" max="2560" width="9.140625" style="3"/>
    <col min="2561" max="2561" width="46.5703125" style="3" customWidth="1"/>
    <col min="2562" max="2562" width="9.7109375" style="3" customWidth="1"/>
    <col min="2563" max="2563" width="7.140625" style="3" customWidth="1"/>
    <col min="2564" max="2564" width="11.5703125" style="3" customWidth="1"/>
    <col min="2565" max="2565" width="10.5703125" style="3" customWidth="1"/>
    <col min="2566" max="2566" width="13" style="3" customWidth="1"/>
    <col min="2567" max="2567" width="10" style="3" customWidth="1"/>
    <col min="2568" max="2568" width="9.7109375" style="3" customWidth="1"/>
    <col min="2569" max="2569" width="11.7109375" style="3" customWidth="1"/>
    <col min="2570" max="2570" width="12.7109375" style="3" customWidth="1"/>
    <col min="2571" max="2571" width="11.42578125" style="3" customWidth="1"/>
    <col min="2572" max="2572" width="11.28515625" style="3" customWidth="1"/>
    <col min="2573" max="2573" width="9" style="3" customWidth="1"/>
    <col min="2574" max="2574" width="20" style="3" customWidth="1"/>
    <col min="2575" max="2816" width="9.140625" style="3"/>
    <col min="2817" max="2817" width="46.5703125" style="3" customWidth="1"/>
    <col min="2818" max="2818" width="9.7109375" style="3" customWidth="1"/>
    <col min="2819" max="2819" width="7.140625" style="3" customWidth="1"/>
    <col min="2820" max="2820" width="11.5703125" style="3" customWidth="1"/>
    <col min="2821" max="2821" width="10.5703125" style="3" customWidth="1"/>
    <col min="2822" max="2822" width="13" style="3" customWidth="1"/>
    <col min="2823" max="2823" width="10" style="3" customWidth="1"/>
    <col min="2824" max="2824" width="9.7109375" style="3" customWidth="1"/>
    <col min="2825" max="2825" width="11.7109375" style="3" customWidth="1"/>
    <col min="2826" max="2826" width="12.7109375" style="3" customWidth="1"/>
    <col min="2827" max="2827" width="11.42578125" style="3" customWidth="1"/>
    <col min="2828" max="2828" width="11.28515625" style="3" customWidth="1"/>
    <col min="2829" max="2829" width="9" style="3" customWidth="1"/>
    <col min="2830" max="2830" width="20" style="3" customWidth="1"/>
    <col min="2831" max="3072" width="9.140625" style="3"/>
    <col min="3073" max="3073" width="46.5703125" style="3" customWidth="1"/>
    <col min="3074" max="3074" width="9.7109375" style="3" customWidth="1"/>
    <col min="3075" max="3075" width="7.140625" style="3" customWidth="1"/>
    <col min="3076" max="3076" width="11.5703125" style="3" customWidth="1"/>
    <col min="3077" max="3077" width="10.5703125" style="3" customWidth="1"/>
    <col min="3078" max="3078" width="13" style="3" customWidth="1"/>
    <col min="3079" max="3079" width="10" style="3" customWidth="1"/>
    <col min="3080" max="3080" width="9.7109375" style="3" customWidth="1"/>
    <col min="3081" max="3081" width="11.7109375" style="3" customWidth="1"/>
    <col min="3082" max="3082" width="12.7109375" style="3" customWidth="1"/>
    <col min="3083" max="3083" width="11.42578125" style="3" customWidth="1"/>
    <col min="3084" max="3084" width="11.28515625" style="3" customWidth="1"/>
    <col min="3085" max="3085" width="9" style="3" customWidth="1"/>
    <col min="3086" max="3086" width="20" style="3" customWidth="1"/>
    <col min="3087" max="3328" width="9.140625" style="3"/>
    <col min="3329" max="3329" width="46.5703125" style="3" customWidth="1"/>
    <col min="3330" max="3330" width="9.7109375" style="3" customWidth="1"/>
    <col min="3331" max="3331" width="7.140625" style="3" customWidth="1"/>
    <col min="3332" max="3332" width="11.5703125" style="3" customWidth="1"/>
    <col min="3333" max="3333" width="10.5703125" style="3" customWidth="1"/>
    <col min="3334" max="3334" width="13" style="3" customWidth="1"/>
    <col min="3335" max="3335" width="10" style="3" customWidth="1"/>
    <col min="3336" max="3336" width="9.7109375" style="3" customWidth="1"/>
    <col min="3337" max="3337" width="11.7109375" style="3" customWidth="1"/>
    <col min="3338" max="3338" width="12.7109375" style="3" customWidth="1"/>
    <col min="3339" max="3339" width="11.42578125" style="3" customWidth="1"/>
    <col min="3340" max="3340" width="11.28515625" style="3" customWidth="1"/>
    <col min="3341" max="3341" width="9" style="3" customWidth="1"/>
    <col min="3342" max="3342" width="20" style="3" customWidth="1"/>
    <col min="3343" max="3584" width="9.140625" style="3"/>
    <col min="3585" max="3585" width="46.5703125" style="3" customWidth="1"/>
    <col min="3586" max="3586" width="9.7109375" style="3" customWidth="1"/>
    <col min="3587" max="3587" width="7.140625" style="3" customWidth="1"/>
    <col min="3588" max="3588" width="11.5703125" style="3" customWidth="1"/>
    <col min="3589" max="3589" width="10.5703125" style="3" customWidth="1"/>
    <col min="3590" max="3590" width="13" style="3" customWidth="1"/>
    <col min="3591" max="3591" width="10" style="3" customWidth="1"/>
    <col min="3592" max="3592" width="9.7109375" style="3" customWidth="1"/>
    <col min="3593" max="3593" width="11.7109375" style="3" customWidth="1"/>
    <col min="3594" max="3594" width="12.7109375" style="3" customWidth="1"/>
    <col min="3595" max="3595" width="11.42578125" style="3" customWidth="1"/>
    <col min="3596" max="3596" width="11.28515625" style="3" customWidth="1"/>
    <col min="3597" max="3597" width="9" style="3" customWidth="1"/>
    <col min="3598" max="3598" width="20" style="3" customWidth="1"/>
    <col min="3599" max="3840" width="9.140625" style="3"/>
    <col min="3841" max="3841" width="46.5703125" style="3" customWidth="1"/>
    <col min="3842" max="3842" width="9.7109375" style="3" customWidth="1"/>
    <col min="3843" max="3843" width="7.140625" style="3" customWidth="1"/>
    <col min="3844" max="3844" width="11.5703125" style="3" customWidth="1"/>
    <col min="3845" max="3845" width="10.5703125" style="3" customWidth="1"/>
    <col min="3846" max="3846" width="13" style="3" customWidth="1"/>
    <col min="3847" max="3847" width="10" style="3" customWidth="1"/>
    <col min="3848" max="3848" width="9.7109375" style="3" customWidth="1"/>
    <col min="3849" max="3849" width="11.7109375" style="3" customWidth="1"/>
    <col min="3850" max="3850" width="12.7109375" style="3" customWidth="1"/>
    <col min="3851" max="3851" width="11.42578125" style="3" customWidth="1"/>
    <col min="3852" max="3852" width="11.28515625" style="3" customWidth="1"/>
    <col min="3853" max="3853" width="9" style="3" customWidth="1"/>
    <col min="3854" max="3854" width="20" style="3" customWidth="1"/>
    <col min="3855" max="4096" width="9.140625" style="3"/>
    <col min="4097" max="4097" width="46.5703125" style="3" customWidth="1"/>
    <col min="4098" max="4098" width="9.7109375" style="3" customWidth="1"/>
    <col min="4099" max="4099" width="7.140625" style="3" customWidth="1"/>
    <col min="4100" max="4100" width="11.5703125" style="3" customWidth="1"/>
    <col min="4101" max="4101" width="10.5703125" style="3" customWidth="1"/>
    <col min="4102" max="4102" width="13" style="3" customWidth="1"/>
    <col min="4103" max="4103" width="10" style="3" customWidth="1"/>
    <col min="4104" max="4104" width="9.7109375" style="3" customWidth="1"/>
    <col min="4105" max="4105" width="11.7109375" style="3" customWidth="1"/>
    <col min="4106" max="4106" width="12.7109375" style="3" customWidth="1"/>
    <col min="4107" max="4107" width="11.42578125" style="3" customWidth="1"/>
    <col min="4108" max="4108" width="11.28515625" style="3" customWidth="1"/>
    <col min="4109" max="4109" width="9" style="3" customWidth="1"/>
    <col min="4110" max="4110" width="20" style="3" customWidth="1"/>
    <col min="4111" max="4352" width="9.140625" style="3"/>
    <col min="4353" max="4353" width="46.5703125" style="3" customWidth="1"/>
    <col min="4354" max="4354" width="9.7109375" style="3" customWidth="1"/>
    <col min="4355" max="4355" width="7.140625" style="3" customWidth="1"/>
    <col min="4356" max="4356" width="11.5703125" style="3" customWidth="1"/>
    <col min="4357" max="4357" width="10.5703125" style="3" customWidth="1"/>
    <col min="4358" max="4358" width="13" style="3" customWidth="1"/>
    <col min="4359" max="4359" width="10" style="3" customWidth="1"/>
    <col min="4360" max="4360" width="9.7109375" style="3" customWidth="1"/>
    <col min="4361" max="4361" width="11.7109375" style="3" customWidth="1"/>
    <col min="4362" max="4362" width="12.7109375" style="3" customWidth="1"/>
    <col min="4363" max="4363" width="11.42578125" style="3" customWidth="1"/>
    <col min="4364" max="4364" width="11.28515625" style="3" customWidth="1"/>
    <col min="4365" max="4365" width="9" style="3" customWidth="1"/>
    <col min="4366" max="4366" width="20" style="3" customWidth="1"/>
    <col min="4367" max="4608" width="9.140625" style="3"/>
    <col min="4609" max="4609" width="46.5703125" style="3" customWidth="1"/>
    <col min="4610" max="4610" width="9.7109375" style="3" customWidth="1"/>
    <col min="4611" max="4611" width="7.140625" style="3" customWidth="1"/>
    <col min="4612" max="4612" width="11.5703125" style="3" customWidth="1"/>
    <col min="4613" max="4613" width="10.5703125" style="3" customWidth="1"/>
    <col min="4614" max="4614" width="13" style="3" customWidth="1"/>
    <col min="4615" max="4615" width="10" style="3" customWidth="1"/>
    <col min="4616" max="4616" width="9.7109375" style="3" customWidth="1"/>
    <col min="4617" max="4617" width="11.7109375" style="3" customWidth="1"/>
    <col min="4618" max="4618" width="12.7109375" style="3" customWidth="1"/>
    <col min="4619" max="4619" width="11.42578125" style="3" customWidth="1"/>
    <col min="4620" max="4620" width="11.28515625" style="3" customWidth="1"/>
    <col min="4621" max="4621" width="9" style="3" customWidth="1"/>
    <col min="4622" max="4622" width="20" style="3" customWidth="1"/>
    <col min="4623" max="4864" width="9.140625" style="3"/>
    <col min="4865" max="4865" width="46.5703125" style="3" customWidth="1"/>
    <col min="4866" max="4866" width="9.7109375" style="3" customWidth="1"/>
    <col min="4867" max="4867" width="7.140625" style="3" customWidth="1"/>
    <col min="4868" max="4868" width="11.5703125" style="3" customWidth="1"/>
    <col min="4869" max="4869" width="10.5703125" style="3" customWidth="1"/>
    <col min="4870" max="4870" width="13" style="3" customWidth="1"/>
    <col min="4871" max="4871" width="10" style="3" customWidth="1"/>
    <col min="4872" max="4872" width="9.7109375" style="3" customWidth="1"/>
    <col min="4873" max="4873" width="11.7109375" style="3" customWidth="1"/>
    <col min="4874" max="4874" width="12.7109375" style="3" customWidth="1"/>
    <col min="4875" max="4875" width="11.42578125" style="3" customWidth="1"/>
    <col min="4876" max="4876" width="11.28515625" style="3" customWidth="1"/>
    <col min="4877" max="4877" width="9" style="3" customWidth="1"/>
    <col min="4878" max="4878" width="20" style="3" customWidth="1"/>
    <col min="4879" max="5120" width="9.140625" style="3"/>
    <col min="5121" max="5121" width="46.5703125" style="3" customWidth="1"/>
    <col min="5122" max="5122" width="9.7109375" style="3" customWidth="1"/>
    <col min="5123" max="5123" width="7.140625" style="3" customWidth="1"/>
    <col min="5124" max="5124" width="11.5703125" style="3" customWidth="1"/>
    <col min="5125" max="5125" width="10.5703125" style="3" customWidth="1"/>
    <col min="5126" max="5126" width="13" style="3" customWidth="1"/>
    <col min="5127" max="5127" width="10" style="3" customWidth="1"/>
    <col min="5128" max="5128" width="9.7109375" style="3" customWidth="1"/>
    <col min="5129" max="5129" width="11.7109375" style="3" customWidth="1"/>
    <col min="5130" max="5130" width="12.7109375" style="3" customWidth="1"/>
    <col min="5131" max="5131" width="11.42578125" style="3" customWidth="1"/>
    <col min="5132" max="5132" width="11.28515625" style="3" customWidth="1"/>
    <col min="5133" max="5133" width="9" style="3" customWidth="1"/>
    <col min="5134" max="5134" width="20" style="3" customWidth="1"/>
    <col min="5135" max="5376" width="9.140625" style="3"/>
    <col min="5377" max="5377" width="46.5703125" style="3" customWidth="1"/>
    <col min="5378" max="5378" width="9.7109375" style="3" customWidth="1"/>
    <col min="5379" max="5379" width="7.140625" style="3" customWidth="1"/>
    <col min="5380" max="5380" width="11.5703125" style="3" customWidth="1"/>
    <col min="5381" max="5381" width="10.5703125" style="3" customWidth="1"/>
    <col min="5382" max="5382" width="13" style="3" customWidth="1"/>
    <col min="5383" max="5383" width="10" style="3" customWidth="1"/>
    <col min="5384" max="5384" width="9.7109375" style="3" customWidth="1"/>
    <col min="5385" max="5385" width="11.7109375" style="3" customWidth="1"/>
    <col min="5386" max="5386" width="12.7109375" style="3" customWidth="1"/>
    <col min="5387" max="5387" width="11.42578125" style="3" customWidth="1"/>
    <col min="5388" max="5388" width="11.28515625" style="3" customWidth="1"/>
    <col min="5389" max="5389" width="9" style="3" customWidth="1"/>
    <col min="5390" max="5390" width="20" style="3" customWidth="1"/>
    <col min="5391" max="5632" width="9.140625" style="3"/>
    <col min="5633" max="5633" width="46.5703125" style="3" customWidth="1"/>
    <col min="5634" max="5634" width="9.7109375" style="3" customWidth="1"/>
    <col min="5635" max="5635" width="7.140625" style="3" customWidth="1"/>
    <col min="5636" max="5636" width="11.5703125" style="3" customWidth="1"/>
    <col min="5637" max="5637" width="10.5703125" style="3" customWidth="1"/>
    <col min="5638" max="5638" width="13" style="3" customWidth="1"/>
    <col min="5639" max="5639" width="10" style="3" customWidth="1"/>
    <col min="5640" max="5640" width="9.7109375" style="3" customWidth="1"/>
    <col min="5641" max="5641" width="11.7109375" style="3" customWidth="1"/>
    <col min="5642" max="5642" width="12.7109375" style="3" customWidth="1"/>
    <col min="5643" max="5643" width="11.42578125" style="3" customWidth="1"/>
    <col min="5644" max="5644" width="11.28515625" style="3" customWidth="1"/>
    <col min="5645" max="5645" width="9" style="3" customWidth="1"/>
    <col min="5646" max="5646" width="20" style="3" customWidth="1"/>
    <col min="5647" max="5888" width="9.140625" style="3"/>
    <col min="5889" max="5889" width="46.5703125" style="3" customWidth="1"/>
    <col min="5890" max="5890" width="9.7109375" style="3" customWidth="1"/>
    <col min="5891" max="5891" width="7.140625" style="3" customWidth="1"/>
    <col min="5892" max="5892" width="11.5703125" style="3" customWidth="1"/>
    <col min="5893" max="5893" width="10.5703125" style="3" customWidth="1"/>
    <col min="5894" max="5894" width="13" style="3" customWidth="1"/>
    <col min="5895" max="5895" width="10" style="3" customWidth="1"/>
    <col min="5896" max="5896" width="9.7109375" style="3" customWidth="1"/>
    <col min="5897" max="5897" width="11.7109375" style="3" customWidth="1"/>
    <col min="5898" max="5898" width="12.7109375" style="3" customWidth="1"/>
    <col min="5899" max="5899" width="11.42578125" style="3" customWidth="1"/>
    <col min="5900" max="5900" width="11.28515625" style="3" customWidth="1"/>
    <col min="5901" max="5901" width="9" style="3" customWidth="1"/>
    <col min="5902" max="5902" width="20" style="3" customWidth="1"/>
    <col min="5903" max="6144" width="9.140625" style="3"/>
    <col min="6145" max="6145" width="46.5703125" style="3" customWidth="1"/>
    <col min="6146" max="6146" width="9.7109375" style="3" customWidth="1"/>
    <col min="6147" max="6147" width="7.140625" style="3" customWidth="1"/>
    <col min="6148" max="6148" width="11.5703125" style="3" customWidth="1"/>
    <col min="6149" max="6149" width="10.5703125" style="3" customWidth="1"/>
    <col min="6150" max="6150" width="13" style="3" customWidth="1"/>
    <col min="6151" max="6151" width="10" style="3" customWidth="1"/>
    <col min="6152" max="6152" width="9.7109375" style="3" customWidth="1"/>
    <col min="6153" max="6153" width="11.7109375" style="3" customWidth="1"/>
    <col min="6154" max="6154" width="12.7109375" style="3" customWidth="1"/>
    <col min="6155" max="6155" width="11.42578125" style="3" customWidth="1"/>
    <col min="6156" max="6156" width="11.28515625" style="3" customWidth="1"/>
    <col min="6157" max="6157" width="9" style="3" customWidth="1"/>
    <col min="6158" max="6158" width="20" style="3" customWidth="1"/>
    <col min="6159" max="6400" width="9.140625" style="3"/>
    <col min="6401" max="6401" width="46.5703125" style="3" customWidth="1"/>
    <col min="6402" max="6402" width="9.7109375" style="3" customWidth="1"/>
    <col min="6403" max="6403" width="7.140625" style="3" customWidth="1"/>
    <col min="6404" max="6404" width="11.5703125" style="3" customWidth="1"/>
    <col min="6405" max="6405" width="10.5703125" style="3" customWidth="1"/>
    <col min="6406" max="6406" width="13" style="3" customWidth="1"/>
    <col min="6407" max="6407" width="10" style="3" customWidth="1"/>
    <col min="6408" max="6408" width="9.7109375" style="3" customWidth="1"/>
    <col min="6409" max="6409" width="11.7109375" style="3" customWidth="1"/>
    <col min="6410" max="6410" width="12.7109375" style="3" customWidth="1"/>
    <col min="6411" max="6411" width="11.42578125" style="3" customWidth="1"/>
    <col min="6412" max="6412" width="11.28515625" style="3" customWidth="1"/>
    <col min="6413" max="6413" width="9" style="3" customWidth="1"/>
    <col min="6414" max="6414" width="20" style="3" customWidth="1"/>
    <col min="6415" max="6656" width="9.140625" style="3"/>
    <col min="6657" max="6657" width="46.5703125" style="3" customWidth="1"/>
    <col min="6658" max="6658" width="9.7109375" style="3" customWidth="1"/>
    <col min="6659" max="6659" width="7.140625" style="3" customWidth="1"/>
    <col min="6660" max="6660" width="11.5703125" style="3" customWidth="1"/>
    <col min="6661" max="6661" width="10.5703125" style="3" customWidth="1"/>
    <col min="6662" max="6662" width="13" style="3" customWidth="1"/>
    <col min="6663" max="6663" width="10" style="3" customWidth="1"/>
    <col min="6664" max="6664" width="9.7109375" style="3" customWidth="1"/>
    <col min="6665" max="6665" width="11.7109375" style="3" customWidth="1"/>
    <col min="6666" max="6666" width="12.7109375" style="3" customWidth="1"/>
    <col min="6667" max="6667" width="11.42578125" style="3" customWidth="1"/>
    <col min="6668" max="6668" width="11.28515625" style="3" customWidth="1"/>
    <col min="6669" max="6669" width="9" style="3" customWidth="1"/>
    <col min="6670" max="6670" width="20" style="3" customWidth="1"/>
    <col min="6671" max="6912" width="9.140625" style="3"/>
    <col min="6913" max="6913" width="46.5703125" style="3" customWidth="1"/>
    <col min="6914" max="6914" width="9.7109375" style="3" customWidth="1"/>
    <col min="6915" max="6915" width="7.140625" style="3" customWidth="1"/>
    <col min="6916" max="6916" width="11.5703125" style="3" customWidth="1"/>
    <col min="6917" max="6917" width="10.5703125" style="3" customWidth="1"/>
    <col min="6918" max="6918" width="13" style="3" customWidth="1"/>
    <col min="6919" max="6919" width="10" style="3" customWidth="1"/>
    <col min="6920" max="6920" width="9.7109375" style="3" customWidth="1"/>
    <col min="6921" max="6921" width="11.7109375" style="3" customWidth="1"/>
    <col min="6922" max="6922" width="12.7109375" style="3" customWidth="1"/>
    <col min="6923" max="6923" width="11.42578125" style="3" customWidth="1"/>
    <col min="6924" max="6924" width="11.28515625" style="3" customWidth="1"/>
    <col min="6925" max="6925" width="9" style="3" customWidth="1"/>
    <col min="6926" max="6926" width="20" style="3" customWidth="1"/>
    <col min="6927" max="7168" width="9.140625" style="3"/>
    <col min="7169" max="7169" width="46.5703125" style="3" customWidth="1"/>
    <col min="7170" max="7170" width="9.7109375" style="3" customWidth="1"/>
    <col min="7171" max="7171" width="7.140625" style="3" customWidth="1"/>
    <col min="7172" max="7172" width="11.5703125" style="3" customWidth="1"/>
    <col min="7173" max="7173" width="10.5703125" style="3" customWidth="1"/>
    <col min="7174" max="7174" width="13" style="3" customWidth="1"/>
    <col min="7175" max="7175" width="10" style="3" customWidth="1"/>
    <col min="7176" max="7176" width="9.7109375" style="3" customWidth="1"/>
    <col min="7177" max="7177" width="11.7109375" style="3" customWidth="1"/>
    <col min="7178" max="7178" width="12.7109375" style="3" customWidth="1"/>
    <col min="7179" max="7179" width="11.42578125" style="3" customWidth="1"/>
    <col min="7180" max="7180" width="11.28515625" style="3" customWidth="1"/>
    <col min="7181" max="7181" width="9" style="3" customWidth="1"/>
    <col min="7182" max="7182" width="20" style="3" customWidth="1"/>
    <col min="7183" max="7424" width="9.140625" style="3"/>
    <col min="7425" max="7425" width="46.5703125" style="3" customWidth="1"/>
    <col min="7426" max="7426" width="9.7109375" style="3" customWidth="1"/>
    <col min="7427" max="7427" width="7.140625" style="3" customWidth="1"/>
    <col min="7428" max="7428" width="11.5703125" style="3" customWidth="1"/>
    <col min="7429" max="7429" width="10.5703125" style="3" customWidth="1"/>
    <col min="7430" max="7430" width="13" style="3" customWidth="1"/>
    <col min="7431" max="7431" width="10" style="3" customWidth="1"/>
    <col min="7432" max="7432" width="9.7109375" style="3" customWidth="1"/>
    <col min="7433" max="7433" width="11.7109375" style="3" customWidth="1"/>
    <col min="7434" max="7434" width="12.7109375" style="3" customWidth="1"/>
    <col min="7435" max="7435" width="11.42578125" style="3" customWidth="1"/>
    <col min="7436" max="7436" width="11.28515625" style="3" customWidth="1"/>
    <col min="7437" max="7437" width="9" style="3" customWidth="1"/>
    <col min="7438" max="7438" width="20" style="3" customWidth="1"/>
    <col min="7439" max="7680" width="9.140625" style="3"/>
    <col min="7681" max="7681" width="46.5703125" style="3" customWidth="1"/>
    <col min="7682" max="7682" width="9.7109375" style="3" customWidth="1"/>
    <col min="7683" max="7683" width="7.140625" style="3" customWidth="1"/>
    <col min="7684" max="7684" width="11.5703125" style="3" customWidth="1"/>
    <col min="7685" max="7685" width="10.5703125" style="3" customWidth="1"/>
    <col min="7686" max="7686" width="13" style="3" customWidth="1"/>
    <col min="7687" max="7687" width="10" style="3" customWidth="1"/>
    <col min="7688" max="7688" width="9.7109375" style="3" customWidth="1"/>
    <col min="7689" max="7689" width="11.7109375" style="3" customWidth="1"/>
    <col min="7690" max="7690" width="12.7109375" style="3" customWidth="1"/>
    <col min="7691" max="7691" width="11.42578125" style="3" customWidth="1"/>
    <col min="7692" max="7692" width="11.28515625" style="3" customWidth="1"/>
    <col min="7693" max="7693" width="9" style="3" customWidth="1"/>
    <col min="7694" max="7694" width="20" style="3" customWidth="1"/>
    <col min="7695" max="7936" width="9.140625" style="3"/>
    <col min="7937" max="7937" width="46.5703125" style="3" customWidth="1"/>
    <col min="7938" max="7938" width="9.7109375" style="3" customWidth="1"/>
    <col min="7939" max="7939" width="7.140625" style="3" customWidth="1"/>
    <col min="7940" max="7940" width="11.5703125" style="3" customWidth="1"/>
    <col min="7941" max="7941" width="10.5703125" style="3" customWidth="1"/>
    <col min="7942" max="7942" width="13" style="3" customWidth="1"/>
    <col min="7943" max="7943" width="10" style="3" customWidth="1"/>
    <col min="7944" max="7944" width="9.7109375" style="3" customWidth="1"/>
    <col min="7945" max="7945" width="11.7109375" style="3" customWidth="1"/>
    <col min="7946" max="7946" width="12.7109375" style="3" customWidth="1"/>
    <col min="7947" max="7947" width="11.42578125" style="3" customWidth="1"/>
    <col min="7948" max="7948" width="11.28515625" style="3" customWidth="1"/>
    <col min="7949" max="7949" width="9" style="3" customWidth="1"/>
    <col min="7950" max="7950" width="20" style="3" customWidth="1"/>
    <col min="7951" max="8192" width="9.140625" style="3"/>
    <col min="8193" max="8193" width="46.5703125" style="3" customWidth="1"/>
    <col min="8194" max="8194" width="9.7109375" style="3" customWidth="1"/>
    <col min="8195" max="8195" width="7.140625" style="3" customWidth="1"/>
    <col min="8196" max="8196" width="11.5703125" style="3" customWidth="1"/>
    <col min="8197" max="8197" width="10.5703125" style="3" customWidth="1"/>
    <col min="8198" max="8198" width="13" style="3" customWidth="1"/>
    <col min="8199" max="8199" width="10" style="3" customWidth="1"/>
    <col min="8200" max="8200" width="9.7109375" style="3" customWidth="1"/>
    <col min="8201" max="8201" width="11.7109375" style="3" customWidth="1"/>
    <col min="8202" max="8202" width="12.7109375" style="3" customWidth="1"/>
    <col min="8203" max="8203" width="11.42578125" style="3" customWidth="1"/>
    <col min="8204" max="8204" width="11.28515625" style="3" customWidth="1"/>
    <col min="8205" max="8205" width="9" style="3" customWidth="1"/>
    <col min="8206" max="8206" width="20" style="3" customWidth="1"/>
    <col min="8207" max="8448" width="9.140625" style="3"/>
    <col min="8449" max="8449" width="46.5703125" style="3" customWidth="1"/>
    <col min="8450" max="8450" width="9.7109375" style="3" customWidth="1"/>
    <col min="8451" max="8451" width="7.140625" style="3" customWidth="1"/>
    <col min="8452" max="8452" width="11.5703125" style="3" customWidth="1"/>
    <col min="8453" max="8453" width="10.5703125" style="3" customWidth="1"/>
    <col min="8454" max="8454" width="13" style="3" customWidth="1"/>
    <col min="8455" max="8455" width="10" style="3" customWidth="1"/>
    <col min="8456" max="8456" width="9.7109375" style="3" customWidth="1"/>
    <col min="8457" max="8457" width="11.7109375" style="3" customWidth="1"/>
    <col min="8458" max="8458" width="12.7109375" style="3" customWidth="1"/>
    <col min="8459" max="8459" width="11.42578125" style="3" customWidth="1"/>
    <col min="8460" max="8460" width="11.28515625" style="3" customWidth="1"/>
    <col min="8461" max="8461" width="9" style="3" customWidth="1"/>
    <col min="8462" max="8462" width="20" style="3" customWidth="1"/>
    <col min="8463" max="8704" width="9.140625" style="3"/>
    <col min="8705" max="8705" width="46.5703125" style="3" customWidth="1"/>
    <col min="8706" max="8706" width="9.7109375" style="3" customWidth="1"/>
    <col min="8707" max="8707" width="7.140625" style="3" customWidth="1"/>
    <col min="8708" max="8708" width="11.5703125" style="3" customWidth="1"/>
    <col min="8709" max="8709" width="10.5703125" style="3" customWidth="1"/>
    <col min="8710" max="8710" width="13" style="3" customWidth="1"/>
    <col min="8711" max="8711" width="10" style="3" customWidth="1"/>
    <col min="8712" max="8712" width="9.7109375" style="3" customWidth="1"/>
    <col min="8713" max="8713" width="11.7109375" style="3" customWidth="1"/>
    <col min="8714" max="8714" width="12.7109375" style="3" customWidth="1"/>
    <col min="8715" max="8715" width="11.42578125" style="3" customWidth="1"/>
    <col min="8716" max="8716" width="11.28515625" style="3" customWidth="1"/>
    <col min="8717" max="8717" width="9" style="3" customWidth="1"/>
    <col min="8718" max="8718" width="20" style="3" customWidth="1"/>
    <col min="8719" max="8960" width="9.140625" style="3"/>
    <col min="8961" max="8961" width="46.5703125" style="3" customWidth="1"/>
    <col min="8962" max="8962" width="9.7109375" style="3" customWidth="1"/>
    <col min="8963" max="8963" width="7.140625" style="3" customWidth="1"/>
    <col min="8964" max="8964" width="11.5703125" style="3" customWidth="1"/>
    <col min="8965" max="8965" width="10.5703125" style="3" customWidth="1"/>
    <col min="8966" max="8966" width="13" style="3" customWidth="1"/>
    <col min="8967" max="8967" width="10" style="3" customWidth="1"/>
    <col min="8968" max="8968" width="9.7109375" style="3" customWidth="1"/>
    <col min="8969" max="8969" width="11.7109375" style="3" customWidth="1"/>
    <col min="8970" max="8970" width="12.7109375" style="3" customWidth="1"/>
    <col min="8971" max="8971" width="11.42578125" style="3" customWidth="1"/>
    <col min="8972" max="8972" width="11.28515625" style="3" customWidth="1"/>
    <col min="8973" max="8973" width="9" style="3" customWidth="1"/>
    <col min="8974" max="8974" width="20" style="3" customWidth="1"/>
    <col min="8975" max="9216" width="9.140625" style="3"/>
    <col min="9217" max="9217" width="46.5703125" style="3" customWidth="1"/>
    <col min="9218" max="9218" width="9.7109375" style="3" customWidth="1"/>
    <col min="9219" max="9219" width="7.140625" style="3" customWidth="1"/>
    <col min="9220" max="9220" width="11.5703125" style="3" customWidth="1"/>
    <col min="9221" max="9221" width="10.5703125" style="3" customWidth="1"/>
    <col min="9222" max="9222" width="13" style="3" customWidth="1"/>
    <col min="9223" max="9223" width="10" style="3" customWidth="1"/>
    <col min="9224" max="9224" width="9.7109375" style="3" customWidth="1"/>
    <col min="9225" max="9225" width="11.7109375" style="3" customWidth="1"/>
    <col min="9226" max="9226" width="12.7109375" style="3" customWidth="1"/>
    <col min="9227" max="9227" width="11.42578125" style="3" customWidth="1"/>
    <col min="9228" max="9228" width="11.28515625" style="3" customWidth="1"/>
    <col min="9229" max="9229" width="9" style="3" customWidth="1"/>
    <col min="9230" max="9230" width="20" style="3" customWidth="1"/>
    <col min="9231" max="9472" width="9.140625" style="3"/>
    <col min="9473" max="9473" width="46.5703125" style="3" customWidth="1"/>
    <col min="9474" max="9474" width="9.7109375" style="3" customWidth="1"/>
    <col min="9475" max="9475" width="7.140625" style="3" customWidth="1"/>
    <col min="9476" max="9476" width="11.5703125" style="3" customWidth="1"/>
    <col min="9477" max="9477" width="10.5703125" style="3" customWidth="1"/>
    <col min="9478" max="9478" width="13" style="3" customWidth="1"/>
    <col min="9479" max="9479" width="10" style="3" customWidth="1"/>
    <col min="9480" max="9480" width="9.7109375" style="3" customWidth="1"/>
    <col min="9481" max="9481" width="11.7109375" style="3" customWidth="1"/>
    <col min="9482" max="9482" width="12.7109375" style="3" customWidth="1"/>
    <col min="9483" max="9483" width="11.42578125" style="3" customWidth="1"/>
    <col min="9484" max="9484" width="11.28515625" style="3" customWidth="1"/>
    <col min="9485" max="9485" width="9" style="3" customWidth="1"/>
    <col min="9486" max="9486" width="20" style="3" customWidth="1"/>
    <col min="9487" max="9728" width="9.140625" style="3"/>
    <col min="9729" max="9729" width="46.5703125" style="3" customWidth="1"/>
    <col min="9730" max="9730" width="9.7109375" style="3" customWidth="1"/>
    <col min="9731" max="9731" width="7.140625" style="3" customWidth="1"/>
    <col min="9732" max="9732" width="11.5703125" style="3" customWidth="1"/>
    <col min="9733" max="9733" width="10.5703125" style="3" customWidth="1"/>
    <col min="9734" max="9734" width="13" style="3" customWidth="1"/>
    <col min="9735" max="9735" width="10" style="3" customWidth="1"/>
    <col min="9736" max="9736" width="9.7109375" style="3" customWidth="1"/>
    <col min="9737" max="9737" width="11.7109375" style="3" customWidth="1"/>
    <col min="9738" max="9738" width="12.7109375" style="3" customWidth="1"/>
    <col min="9739" max="9739" width="11.42578125" style="3" customWidth="1"/>
    <col min="9740" max="9740" width="11.28515625" style="3" customWidth="1"/>
    <col min="9741" max="9741" width="9" style="3" customWidth="1"/>
    <col min="9742" max="9742" width="20" style="3" customWidth="1"/>
    <col min="9743" max="9984" width="9.140625" style="3"/>
    <col min="9985" max="9985" width="46.5703125" style="3" customWidth="1"/>
    <col min="9986" max="9986" width="9.7109375" style="3" customWidth="1"/>
    <col min="9987" max="9987" width="7.140625" style="3" customWidth="1"/>
    <col min="9988" max="9988" width="11.5703125" style="3" customWidth="1"/>
    <col min="9989" max="9989" width="10.5703125" style="3" customWidth="1"/>
    <col min="9990" max="9990" width="13" style="3" customWidth="1"/>
    <col min="9991" max="9991" width="10" style="3" customWidth="1"/>
    <col min="9992" max="9992" width="9.7109375" style="3" customWidth="1"/>
    <col min="9993" max="9993" width="11.7109375" style="3" customWidth="1"/>
    <col min="9994" max="9994" width="12.7109375" style="3" customWidth="1"/>
    <col min="9995" max="9995" width="11.42578125" style="3" customWidth="1"/>
    <col min="9996" max="9996" width="11.28515625" style="3" customWidth="1"/>
    <col min="9997" max="9997" width="9" style="3" customWidth="1"/>
    <col min="9998" max="9998" width="20" style="3" customWidth="1"/>
    <col min="9999" max="10240" width="9.140625" style="3"/>
    <col min="10241" max="10241" width="46.5703125" style="3" customWidth="1"/>
    <col min="10242" max="10242" width="9.7109375" style="3" customWidth="1"/>
    <col min="10243" max="10243" width="7.140625" style="3" customWidth="1"/>
    <col min="10244" max="10244" width="11.5703125" style="3" customWidth="1"/>
    <col min="10245" max="10245" width="10.5703125" style="3" customWidth="1"/>
    <col min="10246" max="10246" width="13" style="3" customWidth="1"/>
    <col min="10247" max="10247" width="10" style="3" customWidth="1"/>
    <col min="10248" max="10248" width="9.7109375" style="3" customWidth="1"/>
    <col min="10249" max="10249" width="11.7109375" style="3" customWidth="1"/>
    <col min="10250" max="10250" width="12.7109375" style="3" customWidth="1"/>
    <col min="10251" max="10251" width="11.42578125" style="3" customWidth="1"/>
    <col min="10252" max="10252" width="11.28515625" style="3" customWidth="1"/>
    <col min="10253" max="10253" width="9" style="3" customWidth="1"/>
    <col min="10254" max="10254" width="20" style="3" customWidth="1"/>
    <col min="10255" max="10496" width="9.140625" style="3"/>
    <col min="10497" max="10497" width="46.5703125" style="3" customWidth="1"/>
    <col min="10498" max="10498" width="9.7109375" style="3" customWidth="1"/>
    <col min="10499" max="10499" width="7.140625" style="3" customWidth="1"/>
    <col min="10500" max="10500" width="11.5703125" style="3" customWidth="1"/>
    <col min="10501" max="10501" width="10.5703125" style="3" customWidth="1"/>
    <col min="10502" max="10502" width="13" style="3" customWidth="1"/>
    <col min="10503" max="10503" width="10" style="3" customWidth="1"/>
    <col min="10504" max="10504" width="9.7109375" style="3" customWidth="1"/>
    <col min="10505" max="10505" width="11.7109375" style="3" customWidth="1"/>
    <col min="10506" max="10506" width="12.7109375" style="3" customWidth="1"/>
    <col min="10507" max="10507" width="11.42578125" style="3" customWidth="1"/>
    <col min="10508" max="10508" width="11.28515625" style="3" customWidth="1"/>
    <col min="10509" max="10509" width="9" style="3" customWidth="1"/>
    <col min="10510" max="10510" width="20" style="3" customWidth="1"/>
    <col min="10511" max="10752" width="9.140625" style="3"/>
    <col min="10753" max="10753" width="46.5703125" style="3" customWidth="1"/>
    <col min="10754" max="10754" width="9.7109375" style="3" customWidth="1"/>
    <col min="10755" max="10755" width="7.140625" style="3" customWidth="1"/>
    <col min="10756" max="10756" width="11.5703125" style="3" customWidth="1"/>
    <col min="10757" max="10757" width="10.5703125" style="3" customWidth="1"/>
    <col min="10758" max="10758" width="13" style="3" customWidth="1"/>
    <col min="10759" max="10759" width="10" style="3" customWidth="1"/>
    <col min="10760" max="10760" width="9.7109375" style="3" customWidth="1"/>
    <col min="10761" max="10761" width="11.7109375" style="3" customWidth="1"/>
    <col min="10762" max="10762" width="12.7109375" style="3" customWidth="1"/>
    <col min="10763" max="10763" width="11.42578125" style="3" customWidth="1"/>
    <col min="10764" max="10764" width="11.28515625" style="3" customWidth="1"/>
    <col min="10765" max="10765" width="9" style="3" customWidth="1"/>
    <col min="10766" max="10766" width="20" style="3" customWidth="1"/>
    <col min="10767" max="11008" width="9.140625" style="3"/>
    <col min="11009" max="11009" width="46.5703125" style="3" customWidth="1"/>
    <col min="11010" max="11010" width="9.7109375" style="3" customWidth="1"/>
    <col min="11011" max="11011" width="7.140625" style="3" customWidth="1"/>
    <col min="11012" max="11012" width="11.5703125" style="3" customWidth="1"/>
    <col min="11013" max="11013" width="10.5703125" style="3" customWidth="1"/>
    <col min="11014" max="11014" width="13" style="3" customWidth="1"/>
    <col min="11015" max="11015" width="10" style="3" customWidth="1"/>
    <col min="11016" max="11016" width="9.7109375" style="3" customWidth="1"/>
    <col min="11017" max="11017" width="11.7109375" style="3" customWidth="1"/>
    <col min="11018" max="11018" width="12.7109375" style="3" customWidth="1"/>
    <col min="11019" max="11019" width="11.42578125" style="3" customWidth="1"/>
    <col min="11020" max="11020" width="11.28515625" style="3" customWidth="1"/>
    <col min="11021" max="11021" width="9" style="3" customWidth="1"/>
    <col min="11022" max="11022" width="20" style="3" customWidth="1"/>
    <col min="11023" max="11264" width="9.140625" style="3"/>
    <col min="11265" max="11265" width="46.5703125" style="3" customWidth="1"/>
    <col min="11266" max="11266" width="9.7109375" style="3" customWidth="1"/>
    <col min="11267" max="11267" width="7.140625" style="3" customWidth="1"/>
    <col min="11268" max="11268" width="11.5703125" style="3" customWidth="1"/>
    <col min="11269" max="11269" width="10.5703125" style="3" customWidth="1"/>
    <col min="11270" max="11270" width="13" style="3" customWidth="1"/>
    <col min="11271" max="11271" width="10" style="3" customWidth="1"/>
    <col min="11272" max="11272" width="9.7109375" style="3" customWidth="1"/>
    <col min="11273" max="11273" width="11.7109375" style="3" customWidth="1"/>
    <col min="11274" max="11274" width="12.7109375" style="3" customWidth="1"/>
    <col min="11275" max="11275" width="11.42578125" style="3" customWidth="1"/>
    <col min="11276" max="11276" width="11.28515625" style="3" customWidth="1"/>
    <col min="11277" max="11277" width="9" style="3" customWidth="1"/>
    <col min="11278" max="11278" width="20" style="3" customWidth="1"/>
    <col min="11279" max="11520" width="9.140625" style="3"/>
    <col min="11521" max="11521" width="46.5703125" style="3" customWidth="1"/>
    <col min="11522" max="11522" width="9.7109375" style="3" customWidth="1"/>
    <col min="11523" max="11523" width="7.140625" style="3" customWidth="1"/>
    <col min="11524" max="11524" width="11.5703125" style="3" customWidth="1"/>
    <col min="11525" max="11525" width="10.5703125" style="3" customWidth="1"/>
    <col min="11526" max="11526" width="13" style="3" customWidth="1"/>
    <col min="11527" max="11527" width="10" style="3" customWidth="1"/>
    <col min="11528" max="11528" width="9.7109375" style="3" customWidth="1"/>
    <col min="11529" max="11529" width="11.7109375" style="3" customWidth="1"/>
    <col min="11530" max="11530" width="12.7109375" style="3" customWidth="1"/>
    <col min="11531" max="11531" width="11.42578125" style="3" customWidth="1"/>
    <col min="11532" max="11532" width="11.28515625" style="3" customWidth="1"/>
    <col min="11533" max="11533" width="9" style="3" customWidth="1"/>
    <col min="11534" max="11534" width="20" style="3" customWidth="1"/>
    <col min="11535" max="11776" width="9.140625" style="3"/>
    <col min="11777" max="11777" width="46.5703125" style="3" customWidth="1"/>
    <col min="11778" max="11778" width="9.7109375" style="3" customWidth="1"/>
    <col min="11779" max="11779" width="7.140625" style="3" customWidth="1"/>
    <col min="11780" max="11780" width="11.5703125" style="3" customWidth="1"/>
    <col min="11781" max="11781" width="10.5703125" style="3" customWidth="1"/>
    <col min="11782" max="11782" width="13" style="3" customWidth="1"/>
    <col min="11783" max="11783" width="10" style="3" customWidth="1"/>
    <col min="11784" max="11784" width="9.7109375" style="3" customWidth="1"/>
    <col min="11785" max="11785" width="11.7109375" style="3" customWidth="1"/>
    <col min="11786" max="11786" width="12.7109375" style="3" customWidth="1"/>
    <col min="11787" max="11787" width="11.42578125" style="3" customWidth="1"/>
    <col min="11788" max="11788" width="11.28515625" style="3" customWidth="1"/>
    <col min="11789" max="11789" width="9" style="3" customWidth="1"/>
    <col min="11790" max="11790" width="20" style="3" customWidth="1"/>
    <col min="11791" max="12032" width="9.140625" style="3"/>
    <col min="12033" max="12033" width="46.5703125" style="3" customWidth="1"/>
    <col min="12034" max="12034" width="9.7109375" style="3" customWidth="1"/>
    <col min="12035" max="12035" width="7.140625" style="3" customWidth="1"/>
    <col min="12036" max="12036" width="11.5703125" style="3" customWidth="1"/>
    <col min="12037" max="12037" width="10.5703125" style="3" customWidth="1"/>
    <col min="12038" max="12038" width="13" style="3" customWidth="1"/>
    <col min="12039" max="12039" width="10" style="3" customWidth="1"/>
    <col min="12040" max="12040" width="9.7109375" style="3" customWidth="1"/>
    <col min="12041" max="12041" width="11.7109375" style="3" customWidth="1"/>
    <col min="12042" max="12042" width="12.7109375" style="3" customWidth="1"/>
    <col min="12043" max="12043" width="11.42578125" style="3" customWidth="1"/>
    <col min="12044" max="12044" width="11.28515625" style="3" customWidth="1"/>
    <col min="12045" max="12045" width="9" style="3" customWidth="1"/>
    <col min="12046" max="12046" width="20" style="3" customWidth="1"/>
    <col min="12047" max="12288" width="9.140625" style="3"/>
    <col min="12289" max="12289" width="46.5703125" style="3" customWidth="1"/>
    <col min="12290" max="12290" width="9.7109375" style="3" customWidth="1"/>
    <col min="12291" max="12291" width="7.140625" style="3" customWidth="1"/>
    <col min="12292" max="12292" width="11.5703125" style="3" customWidth="1"/>
    <col min="12293" max="12293" width="10.5703125" style="3" customWidth="1"/>
    <col min="12294" max="12294" width="13" style="3" customWidth="1"/>
    <col min="12295" max="12295" width="10" style="3" customWidth="1"/>
    <col min="12296" max="12296" width="9.7109375" style="3" customWidth="1"/>
    <col min="12297" max="12297" width="11.7109375" style="3" customWidth="1"/>
    <col min="12298" max="12298" width="12.7109375" style="3" customWidth="1"/>
    <col min="12299" max="12299" width="11.42578125" style="3" customWidth="1"/>
    <col min="12300" max="12300" width="11.28515625" style="3" customWidth="1"/>
    <col min="12301" max="12301" width="9" style="3" customWidth="1"/>
    <col min="12302" max="12302" width="20" style="3" customWidth="1"/>
    <col min="12303" max="12544" width="9.140625" style="3"/>
    <col min="12545" max="12545" width="46.5703125" style="3" customWidth="1"/>
    <col min="12546" max="12546" width="9.7109375" style="3" customWidth="1"/>
    <col min="12547" max="12547" width="7.140625" style="3" customWidth="1"/>
    <col min="12548" max="12548" width="11.5703125" style="3" customWidth="1"/>
    <col min="12549" max="12549" width="10.5703125" style="3" customWidth="1"/>
    <col min="12550" max="12550" width="13" style="3" customWidth="1"/>
    <col min="12551" max="12551" width="10" style="3" customWidth="1"/>
    <col min="12552" max="12552" width="9.7109375" style="3" customWidth="1"/>
    <col min="12553" max="12553" width="11.7109375" style="3" customWidth="1"/>
    <col min="12554" max="12554" width="12.7109375" style="3" customWidth="1"/>
    <col min="12555" max="12555" width="11.42578125" style="3" customWidth="1"/>
    <col min="12556" max="12556" width="11.28515625" style="3" customWidth="1"/>
    <col min="12557" max="12557" width="9" style="3" customWidth="1"/>
    <col min="12558" max="12558" width="20" style="3" customWidth="1"/>
    <col min="12559" max="12800" width="9.140625" style="3"/>
    <col min="12801" max="12801" width="46.5703125" style="3" customWidth="1"/>
    <col min="12802" max="12802" width="9.7109375" style="3" customWidth="1"/>
    <col min="12803" max="12803" width="7.140625" style="3" customWidth="1"/>
    <col min="12804" max="12804" width="11.5703125" style="3" customWidth="1"/>
    <col min="12805" max="12805" width="10.5703125" style="3" customWidth="1"/>
    <col min="12806" max="12806" width="13" style="3" customWidth="1"/>
    <col min="12807" max="12807" width="10" style="3" customWidth="1"/>
    <col min="12808" max="12808" width="9.7109375" style="3" customWidth="1"/>
    <col min="12809" max="12809" width="11.7109375" style="3" customWidth="1"/>
    <col min="12810" max="12810" width="12.7109375" style="3" customWidth="1"/>
    <col min="12811" max="12811" width="11.42578125" style="3" customWidth="1"/>
    <col min="12812" max="12812" width="11.28515625" style="3" customWidth="1"/>
    <col min="12813" max="12813" width="9" style="3" customWidth="1"/>
    <col min="12814" max="12814" width="20" style="3" customWidth="1"/>
    <col min="12815" max="13056" width="9.140625" style="3"/>
    <col min="13057" max="13057" width="46.5703125" style="3" customWidth="1"/>
    <col min="13058" max="13058" width="9.7109375" style="3" customWidth="1"/>
    <col min="13059" max="13059" width="7.140625" style="3" customWidth="1"/>
    <col min="13060" max="13060" width="11.5703125" style="3" customWidth="1"/>
    <col min="13061" max="13061" width="10.5703125" style="3" customWidth="1"/>
    <col min="13062" max="13062" width="13" style="3" customWidth="1"/>
    <col min="13063" max="13063" width="10" style="3" customWidth="1"/>
    <col min="13064" max="13064" width="9.7109375" style="3" customWidth="1"/>
    <col min="13065" max="13065" width="11.7109375" style="3" customWidth="1"/>
    <col min="13066" max="13066" width="12.7109375" style="3" customWidth="1"/>
    <col min="13067" max="13067" width="11.42578125" style="3" customWidth="1"/>
    <col min="13068" max="13068" width="11.28515625" style="3" customWidth="1"/>
    <col min="13069" max="13069" width="9" style="3" customWidth="1"/>
    <col min="13070" max="13070" width="20" style="3" customWidth="1"/>
    <col min="13071" max="13312" width="9.140625" style="3"/>
    <col min="13313" max="13313" width="46.5703125" style="3" customWidth="1"/>
    <col min="13314" max="13314" width="9.7109375" style="3" customWidth="1"/>
    <col min="13315" max="13315" width="7.140625" style="3" customWidth="1"/>
    <col min="13316" max="13316" width="11.5703125" style="3" customWidth="1"/>
    <col min="13317" max="13317" width="10.5703125" style="3" customWidth="1"/>
    <col min="13318" max="13318" width="13" style="3" customWidth="1"/>
    <col min="13319" max="13319" width="10" style="3" customWidth="1"/>
    <col min="13320" max="13320" width="9.7109375" style="3" customWidth="1"/>
    <col min="13321" max="13321" width="11.7109375" style="3" customWidth="1"/>
    <col min="13322" max="13322" width="12.7109375" style="3" customWidth="1"/>
    <col min="13323" max="13323" width="11.42578125" style="3" customWidth="1"/>
    <col min="13324" max="13324" width="11.28515625" style="3" customWidth="1"/>
    <col min="13325" max="13325" width="9" style="3" customWidth="1"/>
    <col min="13326" max="13326" width="20" style="3" customWidth="1"/>
    <col min="13327" max="13568" width="9.140625" style="3"/>
    <col min="13569" max="13569" width="46.5703125" style="3" customWidth="1"/>
    <col min="13570" max="13570" width="9.7109375" style="3" customWidth="1"/>
    <col min="13571" max="13571" width="7.140625" style="3" customWidth="1"/>
    <col min="13572" max="13572" width="11.5703125" style="3" customWidth="1"/>
    <col min="13573" max="13573" width="10.5703125" style="3" customWidth="1"/>
    <col min="13574" max="13574" width="13" style="3" customWidth="1"/>
    <col min="13575" max="13575" width="10" style="3" customWidth="1"/>
    <col min="13576" max="13576" width="9.7109375" style="3" customWidth="1"/>
    <col min="13577" max="13577" width="11.7109375" style="3" customWidth="1"/>
    <col min="13578" max="13578" width="12.7109375" style="3" customWidth="1"/>
    <col min="13579" max="13579" width="11.42578125" style="3" customWidth="1"/>
    <col min="13580" max="13580" width="11.28515625" style="3" customWidth="1"/>
    <col min="13581" max="13581" width="9" style="3" customWidth="1"/>
    <col min="13582" max="13582" width="20" style="3" customWidth="1"/>
    <col min="13583" max="13824" width="9.140625" style="3"/>
    <col min="13825" max="13825" width="46.5703125" style="3" customWidth="1"/>
    <col min="13826" max="13826" width="9.7109375" style="3" customWidth="1"/>
    <col min="13827" max="13827" width="7.140625" style="3" customWidth="1"/>
    <col min="13828" max="13828" width="11.5703125" style="3" customWidth="1"/>
    <col min="13829" max="13829" width="10.5703125" style="3" customWidth="1"/>
    <col min="13830" max="13830" width="13" style="3" customWidth="1"/>
    <col min="13831" max="13831" width="10" style="3" customWidth="1"/>
    <col min="13832" max="13832" width="9.7109375" style="3" customWidth="1"/>
    <col min="13833" max="13833" width="11.7109375" style="3" customWidth="1"/>
    <col min="13834" max="13834" width="12.7109375" style="3" customWidth="1"/>
    <col min="13835" max="13835" width="11.42578125" style="3" customWidth="1"/>
    <col min="13836" max="13836" width="11.28515625" style="3" customWidth="1"/>
    <col min="13837" max="13837" width="9" style="3" customWidth="1"/>
    <col min="13838" max="13838" width="20" style="3" customWidth="1"/>
    <col min="13839" max="14080" width="9.140625" style="3"/>
    <col min="14081" max="14081" width="46.5703125" style="3" customWidth="1"/>
    <col min="14082" max="14082" width="9.7109375" style="3" customWidth="1"/>
    <col min="14083" max="14083" width="7.140625" style="3" customWidth="1"/>
    <col min="14084" max="14084" width="11.5703125" style="3" customWidth="1"/>
    <col min="14085" max="14085" width="10.5703125" style="3" customWidth="1"/>
    <col min="14086" max="14086" width="13" style="3" customWidth="1"/>
    <col min="14087" max="14087" width="10" style="3" customWidth="1"/>
    <col min="14088" max="14088" width="9.7109375" style="3" customWidth="1"/>
    <col min="14089" max="14089" width="11.7109375" style="3" customWidth="1"/>
    <col min="14090" max="14090" width="12.7109375" style="3" customWidth="1"/>
    <col min="14091" max="14091" width="11.42578125" style="3" customWidth="1"/>
    <col min="14092" max="14092" width="11.28515625" style="3" customWidth="1"/>
    <col min="14093" max="14093" width="9" style="3" customWidth="1"/>
    <col min="14094" max="14094" width="20" style="3" customWidth="1"/>
    <col min="14095" max="14336" width="9.140625" style="3"/>
    <col min="14337" max="14337" width="46.5703125" style="3" customWidth="1"/>
    <col min="14338" max="14338" width="9.7109375" style="3" customWidth="1"/>
    <col min="14339" max="14339" width="7.140625" style="3" customWidth="1"/>
    <col min="14340" max="14340" width="11.5703125" style="3" customWidth="1"/>
    <col min="14341" max="14341" width="10.5703125" style="3" customWidth="1"/>
    <col min="14342" max="14342" width="13" style="3" customWidth="1"/>
    <col min="14343" max="14343" width="10" style="3" customWidth="1"/>
    <col min="14344" max="14344" width="9.7109375" style="3" customWidth="1"/>
    <col min="14345" max="14345" width="11.7109375" style="3" customWidth="1"/>
    <col min="14346" max="14346" width="12.7109375" style="3" customWidth="1"/>
    <col min="14347" max="14347" width="11.42578125" style="3" customWidth="1"/>
    <col min="14348" max="14348" width="11.28515625" style="3" customWidth="1"/>
    <col min="14349" max="14349" width="9" style="3" customWidth="1"/>
    <col min="14350" max="14350" width="20" style="3" customWidth="1"/>
    <col min="14351" max="14592" width="9.140625" style="3"/>
    <col min="14593" max="14593" width="46.5703125" style="3" customWidth="1"/>
    <col min="14594" max="14594" width="9.7109375" style="3" customWidth="1"/>
    <col min="14595" max="14595" width="7.140625" style="3" customWidth="1"/>
    <col min="14596" max="14596" width="11.5703125" style="3" customWidth="1"/>
    <col min="14597" max="14597" width="10.5703125" style="3" customWidth="1"/>
    <col min="14598" max="14598" width="13" style="3" customWidth="1"/>
    <col min="14599" max="14599" width="10" style="3" customWidth="1"/>
    <col min="14600" max="14600" width="9.7109375" style="3" customWidth="1"/>
    <col min="14601" max="14601" width="11.7109375" style="3" customWidth="1"/>
    <col min="14602" max="14602" width="12.7109375" style="3" customWidth="1"/>
    <col min="14603" max="14603" width="11.42578125" style="3" customWidth="1"/>
    <col min="14604" max="14604" width="11.28515625" style="3" customWidth="1"/>
    <col min="14605" max="14605" width="9" style="3" customWidth="1"/>
    <col min="14606" max="14606" width="20" style="3" customWidth="1"/>
    <col min="14607" max="14848" width="9.140625" style="3"/>
    <col min="14849" max="14849" width="46.5703125" style="3" customWidth="1"/>
    <col min="14850" max="14850" width="9.7109375" style="3" customWidth="1"/>
    <col min="14851" max="14851" width="7.140625" style="3" customWidth="1"/>
    <col min="14852" max="14852" width="11.5703125" style="3" customWidth="1"/>
    <col min="14853" max="14853" width="10.5703125" style="3" customWidth="1"/>
    <col min="14854" max="14854" width="13" style="3" customWidth="1"/>
    <col min="14855" max="14855" width="10" style="3" customWidth="1"/>
    <col min="14856" max="14856" width="9.7109375" style="3" customWidth="1"/>
    <col min="14857" max="14857" width="11.7109375" style="3" customWidth="1"/>
    <col min="14858" max="14858" width="12.7109375" style="3" customWidth="1"/>
    <col min="14859" max="14859" width="11.42578125" style="3" customWidth="1"/>
    <col min="14860" max="14860" width="11.28515625" style="3" customWidth="1"/>
    <col min="14861" max="14861" width="9" style="3" customWidth="1"/>
    <col min="14862" max="14862" width="20" style="3" customWidth="1"/>
    <col min="14863" max="15104" width="9.140625" style="3"/>
    <col min="15105" max="15105" width="46.5703125" style="3" customWidth="1"/>
    <col min="15106" max="15106" width="9.7109375" style="3" customWidth="1"/>
    <col min="15107" max="15107" width="7.140625" style="3" customWidth="1"/>
    <col min="15108" max="15108" width="11.5703125" style="3" customWidth="1"/>
    <col min="15109" max="15109" width="10.5703125" style="3" customWidth="1"/>
    <col min="15110" max="15110" width="13" style="3" customWidth="1"/>
    <col min="15111" max="15111" width="10" style="3" customWidth="1"/>
    <col min="15112" max="15112" width="9.7109375" style="3" customWidth="1"/>
    <col min="15113" max="15113" width="11.7109375" style="3" customWidth="1"/>
    <col min="15114" max="15114" width="12.7109375" style="3" customWidth="1"/>
    <col min="15115" max="15115" width="11.42578125" style="3" customWidth="1"/>
    <col min="15116" max="15116" width="11.28515625" style="3" customWidth="1"/>
    <col min="15117" max="15117" width="9" style="3" customWidth="1"/>
    <col min="15118" max="15118" width="20" style="3" customWidth="1"/>
    <col min="15119" max="15360" width="9.140625" style="3"/>
    <col min="15361" max="15361" width="46.5703125" style="3" customWidth="1"/>
    <col min="15362" max="15362" width="9.7109375" style="3" customWidth="1"/>
    <col min="15363" max="15363" width="7.140625" style="3" customWidth="1"/>
    <col min="15364" max="15364" width="11.5703125" style="3" customWidth="1"/>
    <col min="15365" max="15365" width="10.5703125" style="3" customWidth="1"/>
    <col min="15366" max="15366" width="13" style="3" customWidth="1"/>
    <col min="15367" max="15367" width="10" style="3" customWidth="1"/>
    <col min="15368" max="15368" width="9.7109375" style="3" customWidth="1"/>
    <col min="15369" max="15369" width="11.7109375" style="3" customWidth="1"/>
    <col min="15370" max="15370" width="12.7109375" style="3" customWidth="1"/>
    <col min="15371" max="15371" width="11.42578125" style="3" customWidth="1"/>
    <col min="15372" max="15372" width="11.28515625" style="3" customWidth="1"/>
    <col min="15373" max="15373" width="9" style="3" customWidth="1"/>
    <col min="15374" max="15374" width="20" style="3" customWidth="1"/>
    <col min="15375" max="15616" width="9.140625" style="3"/>
    <col min="15617" max="15617" width="46.5703125" style="3" customWidth="1"/>
    <col min="15618" max="15618" width="9.7109375" style="3" customWidth="1"/>
    <col min="15619" max="15619" width="7.140625" style="3" customWidth="1"/>
    <col min="15620" max="15620" width="11.5703125" style="3" customWidth="1"/>
    <col min="15621" max="15621" width="10.5703125" style="3" customWidth="1"/>
    <col min="15622" max="15622" width="13" style="3" customWidth="1"/>
    <col min="15623" max="15623" width="10" style="3" customWidth="1"/>
    <col min="15624" max="15624" width="9.7109375" style="3" customWidth="1"/>
    <col min="15625" max="15625" width="11.7109375" style="3" customWidth="1"/>
    <col min="15626" max="15626" width="12.7109375" style="3" customWidth="1"/>
    <col min="15627" max="15627" width="11.42578125" style="3" customWidth="1"/>
    <col min="15628" max="15628" width="11.28515625" style="3" customWidth="1"/>
    <col min="15629" max="15629" width="9" style="3" customWidth="1"/>
    <col min="15630" max="15630" width="20" style="3" customWidth="1"/>
    <col min="15631" max="15872" width="9.140625" style="3"/>
    <col min="15873" max="15873" width="46.5703125" style="3" customWidth="1"/>
    <col min="15874" max="15874" width="9.7109375" style="3" customWidth="1"/>
    <col min="15875" max="15875" width="7.140625" style="3" customWidth="1"/>
    <col min="15876" max="15876" width="11.5703125" style="3" customWidth="1"/>
    <col min="15877" max="15877" width="10.5703125" style="3" customWidth="1"/>
    <col min="15878" max="15878" width="13" style="3" customWidth="1"/>
    <col min="15879" max="15879" width="10" style="3" customWidth="1"/>
    <col min="15880" max="15880" width="9.7109375" style="3" customWidth="1"/>
    <col min="15881" max="15881" width="11.7109375" style="3" customWidth="1"/>
    <col min="15882" max="15882" width="12.7109375" style="3" customWidth="1"/>
    <col min="15883" max="15883" width="11.42578125" style="3" customWidth="1"/>
    <col min="15884" max="15884" width="11.28515625" style="3" customWidth="1"/>
    <col min="15885" max="15885" width="9" style="3" customWidth="1"/>
    <col min="15886" max="15886" width="20" style="3" customWidth="1"/>
    <col min="15887" max="16128" width="9.140625" style="3"/>
    <col min="16129" max="16129" width="46.5703125" style="3" customWidth="1"/>
    <col min="16130" max="16130" width="9.7109375" style="3" customWidth="1"/>
    <col min="16131" max="16131" width="7.140625" style="3" customWidth="1"/>
    <col min="16132" max="16132" width="11.5703125" style="3" customWidth="1"/>
    <col min="16133" max="16133" width="10.5703125" style="3" customWidth="1"/>
    <col min="16134" max="16134" width="13" style="3" customWidth="1"/>
    <col min="16135" max="16135" width="10" style="3" customWidth="1"/>
    <col min="16136" max="16136" width="9.7109375" style="3" customWidth="1"/>
    <col min="16137" max="16137" width="11.7109375" style="3" customWidth="1"/>
    <col min="16138" max="16138" width="12.7109375" style="3" customWidth="1"/>
    <col min="16139" max="16139" width="11.42578125" style="3" customWidth="1"/>
    <col min="16140" max="16140" width="11.28515625" style="3" customWidth="1"/>
    <col min="16141" max="16141" width="9" style="3" customWidth="1"/>
    <col min="16142" max="16142" width="20" style="3" customWidth="1"/>
    <col min="16143" max="16384" width="9.140625" style="3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</v>
      </c>
    </row>
    <row r="2" spans="1:14" ht="54.75" customHeight="1" x14ac:dyDescent="0.3">
      <c r="A2" s="4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8.5" customHeight="1" x14ac:dyDescent="0.3">
      <c r="A3" s="6" t="s">
        <v>6</v>
      </c>
      <c r="B3" s="66" t="s">
        <v>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5" customHeight="1" x14ac:dyDescent="0.3">
      <c r="A4" s="6" t="s">
        <v>8</v>
      </c>
      <c r="B4" s="66" t="s">
        <v>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16.5" customHeight="1" x14ac:dyDescent="0.3">
      <c r="A5" s="6" t="s">
        <v>10</v>
      </c>
      <c r="B5" s="66" t="s">
        <v>11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ht="14.25" customHeight="1" x14ac:dyDescent="0.3">
      <c r="A6" s="6" t="s">
        <v>12</v>
      </c>
      <c r="B6" s="1"/>
      <c r="C6" s="7" t="s">
        <v>13</v>
      </c>
      <c r="D6" s="7"/>
      <c r="E6" s="7"/>
      <c r="F6" s="8"/>
      <c r="K6" s="1"/>
    </row>
    <row r="7" spans="1:14" ht="16.5" customHeight="1" x14ac:dyDescent="0.3">
      <c r="A7" s="6" t="s">
        <v>14</v>
      </c>
      <c r="B7" s="1"/>
      <c r="C7" s="9" t="s">
        <v>15</v>
      </c>
      <c r="D7" s="7"/>
      <c r="E7" s="7"/>
      <c r="F7" s="8"/>
      <c r="K7" s="1"/>
    </row>
    <row r="8" spans="1:14" ht="13.5" customHeight="1" x14ac:dyDescent="0.3">
      <c r="A8" s="6" t="s">
        <v>16</v>
      </c>
      <c r="B8" s="1"/>
      <c r="C8" s="7" t="s">
        <v>17</v>
      </c>
      <c r="D8" s="7"/>
      <c r="E8" s="7"/>
      <c r="F8" s="8"/>
      <c r="K8" s="1"/>
    </row>
    <row r="9" spans="1:14" ht="15" customHeight="1" x14ac:dyDescent="0.3">
      <c r="A9" s="6" t="s">
        <v>18</v>
      </c>
      <c r="B9" s="1"/>
      <c r="C9" s="7" t="s">
        <v>19</v>
      </c>
      <c r="D9" s="7"/>
      <c r="E9" s="7"/>
      <c r="F9" s="8"/>
      <c r="K9" s="1"/>
    </row>
    <row r="10" spans="1:14" ht="17.25" customHeight="1" x14ac:dyDescent="0.3">
      <c r="A10" s="6" t="s">
        <v>20</v>
      </c>
      <c r="B10" s="1"/>
      <c r="C10" s="7" t="s">
        <v>0</v>
      </c>
      <c r="D10" s="7"/>
      <c r="E10" s="7"/>
      <c r="F10" s="8"/>
      <c r="K10" s="1"/>
    </row>
    <row r="11" spans="1:14" ht="34.5" customHeight="1" x14ac:dyDescent="0.3">
      <c r="A11" s="63" t="s">
        <v>21</v>
      </c>
      <c r="B11" s="63" t="s">
        <v>22</v>
      </c>
      <c r="C11" s="63" t="s">
        <v>23</v>
      </c>
      <c r="D11" s="63" t="s">
        <v>24</v>
      </c>
      <c r="E11" s="63" t="s">
        <v>25</v>
      </c>
      <c r="F11" s="65" t="s">
        <v>26</v>
      </c>
      <c r="G11" s="65"/>
      <c r="H11" s="65"/>
      <c r="I11" s="63" t="s">
        <v>27</v>
      </c>
      <c r="J11" s="63" t="s">
        <v>28</v>
      </c>
      <c r="K11" s="65" t="s">
        <v>29</v>
      </c>
      <c r="L11" s="65"/>
      <c r="M11" s="65"/>
      <c r="N11" s="63" t="s">
        <v>30</v>
      </c>
    </row>
    <row r="12" spans="1:14" ht="132" customHeight="1" x14ac:dyDescent="0.3">
      <c r="A12" s="64"/>
      <c r="B12" s="64"/>
      <c r="C12" s="64"/>
      <c r="D12" s="64"/>
      <c r="E12" s="64"/>
      <c r="F12" s="10" t="s">
        <v>31</v>
      </c>
      <c r="G12" s="10" t="s">
        <v>32</v>
      </c>
      <c r="H12" s="10" t="s">
        <v>33</v>
      </c>
      <c r="I12" s="64"/>
      <c r="J12" s="64"/>
      <c r="K12" s="10" t="s">
        <v>31</v>
      </c>
      <c r="L12" s="10" t="s">
        <v>32</v>
      </c>
      <c r="M12" s="10" t="s">
        <v>33</v>
      </c>
      <c r="N12" s="64"/>
    </row>
    <row r="13" spans="1:14" ht="14.25" customHeight="1" x14ac:dyDescent="0.3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  <c r="L13" s="11">
        <v>12</v>
      </c>
      <c r="M13" s="11">
        <v>13</v>
      </c>
      <c r="N13" s="11">
        <v>14</v>
      </c>
    </row>
    <row r="14" spans="1:14" ht="63" x14ac:dyDescent="0.3">
      <c r="A14" s="12" t="s">
        <v>34</v>
      </c>
      <c r="B14" s="13" t="s">
        <v>1</v>
      </c>
      <c r="C14" s="13" t="s">
        <v>35</v>
      </c>
      <c r="D14" s="14">
        <f>SUM(F14+G14+H14)</f>
        <v>316474</v>
      </c>
      <c r="E14" s="14">
        <f>SUM(F14:H14)</f>
        <v>316474</v>
      </c>
      <c r="F14" s="14">
        <v>267135</v>
      </c>
      <c r="G14" s="14">
        <v>42051</v>
      </c>
      <c r="H14" s="14">
        <v>7288</v>
      </c>
      <c r="I14" s="14">
        <f>SUM(K14+L14+M14)</f>
        <v>219664</v>
      </c>
      <c r="J14" s="14">
        <f>SUM(K14:M14)</f>
        <v>219664</v>
      </c>
      <c r="K14" s="14">
        <v>205193</v>
      </c>
      <c r="L14" s="14">
        <v>11775</v>
      </c>
      <c r="M14" s="14">
        <v>2696</v>
      </c>
      <c r="N14" s="15"/>
    </row>
    <row r="15" spans="1:14" ht="63.75" x14ac:dyDescent="0.3">
      <c r="A15" s="12" t="s">
        <v>36</v>
      </c>
      <c r="B15" s="13" t="s">
        <v>1</v>
      </c>
      <c r="C15" s="13" t="s">
        <v>37</v>
      </c>
      <c r="D15" s="14">
        <f>SUM(F15+G15+H15)</f>
        <v>246116</v>
      </c>
      <c r="E15" s="14">
        <f>SUM(F15:H15)</f>
        <v>246116</v>
      </c>
      <c r="F15" s="14">
        <v>237967</v>
      </c>
      <c r="G15" s="14">
        <v>3548</v>
      </c>
      <c r="H15" s="14">
        <v>4601</v>
      </c>
      <c r="I15" s="14">
        <f>SUM(K15+L15+M15)</f>
        <v>148548</v>
      </c>
      <c r="J15" s="14">
        <f>SUM(K15:M15)</f>
        <v>148548</v>
      </c>
      <c r="K15" s="14">
        <v>143716</v>
      </c>
      <c r="L15" s="14">
        <v>3618</v>
      </c>
      <c r="M15" s="14">
        <v>1214</v>
      </c>
      <c r="N15" s="15" t="s">
        <v>38</v>
      </c>
    </row>
    <row r="16" spans="1:14" x14ac:dyDescent="0.3">
      <c r="A16" s="12" t="s">
        <v>39</v>
      </c>
      <c r="B16" s="13" t="s">
        <v>1</v>
      </c>
      <c r="C16" s="13" t="s">
        <v>40</v>
      </c>
      <c r="D16" s="14">
        <f>SUM(F16+G16+H16)</f>
        <v>70358</v>
      </c>
      <c r="E16" s="14">
        <f>E14-E15</f>
        <v>70358</v>
      </c>
      <c r="F16" s="14">
        <f>F14-F15</f>
        <v>29168</v>
      </c>
      <c r="G16" s="16">
        <f>G14-G15</f>
        <v>38503</v>
      </c>
      <c r="H16" s="16">
        <f>H14-H15</f>
        <v>2687</v>
      </c>
      <c r="I16" s="14">
        <f>SUM(K16+L16+M16)</f>
        <v>71116</v>
      </c>
      <c r="J16" s="14">
        <f>J14-J15</f>
        <v>71116</v>
      </c>
      <c r="K16" s="14">
        <f>K14-K15</f>
        <v>61477</v>
      </c>
      <c r="L16" s="16">
        <f>L14-L15</f>
        <v>8157</v>
      </c>
      <c r="M16" s="16">
        <f>M14-M15</f>
        <v>1482</v>
      </c>
      <c r="N16" s="17"/>
    </row>
    <row r="17" spans="1:14" ht="14.25" customHeight="1" x14ac:dyDescent="0.3">
      <c r="A17" s="12" t="s">
        <v>41</v>
      </c>
      <c r="B17" s="13" t="s">
        <v>1</v>
      </c>
      <c r="C17" s="13" t="s">
        <v>42</v>
      </c>
      <c r="D17" s="18" t="s">
        <v>43</v>
      </c>
      <c r="E17" s="19" t="s">
        <v>43</v>
      </c>
      <c r="F17" s="19" t="s">
        <v>43</v>
      </c>
      <c r="G17" s="19" t="s">
        <v>43</v>
      </c>
      <c r="H17" s="20" t="s">
        <v>43</v>
      </c>
      <c r="I17" s="18" t="s">
        <v>43</v>
      </c>
      <c r="J17" s="19" t="s">
        <v>43</v>
      </c>
      <c r="K17" s="19" t="s">
        <v>43</v>
      </c>
      <c r="L17" s="19" t="s">
        <v>43</v>
      </c>
      <c r="M17" s="20" t="s">
        <v>43</v>
      </c>
      <c r="N17" s="17"/>
    </row>
    <row r="18" spans="1:14" ht="16.5" customHeight="1" x14ac:dyDescent="0.3">
      <c r="A18" s="12" t="s">
        <v>44</v>
      </c>
      <c r="B18" s="13" t="s">
        <v>1</v>
      </c>
      <c r="C18" s="13" t="s">
        <v>45</v>
      </c>
      <c r="D18" s="19"/>
      <c r="E18" s="19"/>
      <c r="F18" s="19"/>
      <c r="G18" s="19"/>
      <c r="H18" s="20"/>
      <c r="I18" s="19" t="s">
        <v>43</v>
      </c>
      <c r="J18" s="19" t="s">
        <v>43</v>
      </c>
      <c r="K18" s="19" t="s">
        <v>43</v>
      </c>
      <c r="L18" s="19" t="s">
        <v>43</v>
      </c>
      <c r="M18" s="20" t="s">
        <v>43</v>
      </c>
      <c r="N18" s="17"/>
    </row>
    <row r="19" spans="1:14" ht="21" customHeight="1" x14ac:dyDescent="0.3">
      <c r="A19" s="12" t="s">
        <v>46</v>
      </c>
      <c r="B19" s="13" t="s">
        <v>1</v>
      </c>
      <c r="C19" s="13" t="s">
        <v>47</v>
      </c>
      <c r="D19" s="14">
        <f>SUM(F19+G19+H19)</f>
        <v>70358</v>
      </c>
      <c r="E19" s="14">
        <f>SUM(E16)</f>
        <v>70358</v>
      </c>
      <c r="F19" s="14">
        <f>SUM(F16)</f>
        <v>29168</v>
      </c>
      <c r="G19" s="14">
        <f>SUM(G16)</f>
        <v>38503</v>
      </c>
      <c r="H19" s="17">
        <f>SUM(H16)</f>
        <v>2687</v>
      </c>
      <c r="I19" s="14">
        <f>SUM(K19+L19+M19)</f>
        <v>71116</v>
      </c>
      <c r="J19" s="14">
        <f>SUM(J16)</f>
        <v>71116</v>
      </c>
      <c r="K19" s="14">
        <f>SUM(K16)</f>
        <v>61477</v>
      </c>
      <c r="L19" s="17">
        <f>SUM(L16)</f>
        <v>8157</v>
      </c>
      <c r="M19" s="17">
        <f>SUM(M16)</f>
        <v>1482</v>
      </c>
      <c r="N19" s="17"/>
    </row>
    <row r="20" spans="1:14" ht="16.5" customHeight="1" x14ac:dyDescent="0.3">
      <c r="A20" s="12" t="s">
        <v>48</v>
      </c>
      <c r="B20" s="13" t="s">
        <v>1</v>
      </c>
      <c r="C20" s="13" t="s">
        <v>49</v>
      </c>
      <c r="D20" s="14">
        <f>SUM(E20)</f>
        <v>7149</v>
      </c>
      <c r="E20" s="14">
        <f>SUM(F20:H20)</f>
        <v>7149</v>
      </c>
      <c r="F20" s="19" t="s">
        <v>43</v>
      </c>
      <c r="G20" s="19" t="s">
        <v>43</v>
      </c>
      <c r="H20" s="14">
        <v>7149</v>
      </c>
      <c r="I20" s="14">
        <f>SUM(J20)</f>
        <v>3737</v>
      </c>
      <c r="J20" s="14">
        <f>SUM(K20:M20)</f>
        <v>3737</v>
      </c>
      <c r="K20" s="19" t="s">
        <v>43</v>
      </c>
      <c r="L20" s="19" t="s">
        <v>43</v>
      </c>
      <c r="M20" s="14">
        <v>3737</v>
      </c>
      <c r="N20" s="17"/>
    </row>
    <row r="21" spans="1:14" ht="17.25" customHeight="1" x14ac:dyDescent="0.3">
      <c r="A21" s="12" t="s">
        <v>50</v>
      </c>
      <c r="B21" s="13" t="s">
        <v>1</v>
      </c>
      <c r="C21" s="13" t="s">
        <v>51</v>
      </c>
      <c r="D21" s="21">
        <f>E21</f>
        <v>15403.353000000001</v>
      </c>
      <c r="E21" s="14">
        <f>SUM(F21:H21)</f>
        <v>15403.353000000001</v>
      </c>
      <c r="F21" s="14">
        <v>13108.531000000001</v>
      </c>
      <c r="G21" s="19"/>
      <c r="H21" s="22">
        <v>2294.8220000000001</v>
      </c>
      <c r="I21" s="21">
        <f>J21</f>
        <v>9511</v>
      </c>
      <c r="J21" s="14">
        <f>SUM(K21:M21)</f>
        <v>9511</v>
      </c>
      <c r="K21" s="14">
        <f>7094408/1000</f>
        <v>7094.4080000000004</v>
      </c>
      <c r="L21" s="19" t="s">
        <v>43</v>
      </c>
      <c r="M21" s="22">
        <f>9511-K21</f>
        <v>2416.5919999999996</v>
      </c>
      <c r="N21" s="17"/>
    </row>
    <row r="22" spans="1:14" ht="17.25" customHeight="1" x14ac:dyDescent="0.3">
      <c r="A22" s="12" t="s">
        <v>52</v>
      </c>
      <c r="B22" s="23" t="s">
        <v>53</v>
      </c>
      <c r="C22" s="13" t="s">
        <v>54</v>
      </c>
      <c r="D22" s="14">
        <f>SUM(E22)</f>
        <v>4894</v>
      </c>
      <c r="E22" s="14">
        <f>SUM(H22)</f>
        <v>4894</v>
      </c>
      <c r="F22" s="19" t="s">
        <v>43</v>
      </c>
      <c r="G22" s="19" t="s">
        <v>43</v>
      </c>
      <c r="H22" s="14">
        <v>4894</v>
      </c>
      <c r="I22" s="14">
        <f>SUM(J22)</f>
        <v>2593</v>
      </c>
      <c r="J22" s="14">
        <f>SUM(M22)</f>
        <v>2593</v>
      </c>
      <c r="K22" s="19" t="s">
        <v>43</v>
      </c>
      <c r="L22" s="19" t="s">
        <v>43</v>
      </c>
      <c r="M22" s="14">
        <v>2593</v>
      </c>
      <c r="N22" s="17"/>
    </row>
    <row r="23" spans="1:14" ht="20.25" customHeight="1" x14ac:dyDescent="0.3">
      <c r="A23" s="12" t="s">
        <v>55</v>
      </c>
      <c r="B23" s="13" t="s">
        <v>1</v>
      </c>
      <c r="C23" s="13" t="s">
        <v>56</v>
      </c>
      <c r="D23" s="14">
        <f>SUM(E23)</f>
        <v>39033.800999999999</v>
      </c>
      <c r="E23" s="14">
        <f>SUM(H23)+F23</f>
        <v>39033.800999999999</v>
      </c>
      <c r="F23" s="14">
        <f>517.803+18.998</f>
        <v>536.80100000000004</v>
      </c>
      <c r="G23" s="19"/>
      <c r="H23" s="14">
        <v>38497</v>
      </c>
      <c r="I23" s="14">
        <f>SUM(J23)</f>
        <v>7482</v>
      </c>
      <c r="J23" s="14">
        <f>SUM(M23)+K23</f>
        <v>7482</v>
      </c>
      <c r="K23" s="14">
        <v>703</v>
      </c>
      <c r="L23" s="19" t="s">
        <v>43</v>
      </c>
      <c r="M23" s="14">
        <f>7482-K23</f>
        <v>6779</v>
      </c>
      <c r="N23" s="17"/>
    </row>
    <row r="24" spans="1:14" ht="21.75" customHeight="1" x14ac:dyDescent="0.3">
      <c r="A24" s="12" t="s">
        <v>57</v>
      </c>
      <c r="B24" s="13" t="s">
        <v>1</v>
      </c>
      <c r="C24" s="13" t="s">
        <v>58</v>
      </c>
      <c r="D24" s="14">
        <f>D19+D20-D21+D22-D23</f>
        <v>27963.845999999998</v>
      </c>
      <c r="E24" s="14">
        <f>F24+G24+H24</f>
        <v>27963.845999999998</v>
      </c>
      <c r="F24" s="14">
        <f>F19-F21-F23</f>
        <v>15522.668</v>
      </c>
      <c r="G24" s="14">
        <f>SUM(G19)</f>
        <v>38503</v>
      </c>
      <c r="H24" s="14">
        <f>H19+H20-H21+H22-H23</f>
        <v>-26061.822</v>
      </c>
      <c r="I24" s="14">
        <f>I19+I20-I21+I22-I23</f>
        <v>60453</v>
      </c>
      <c r="J24" s="14">
        <v>60453</v>
      </c>
      <c r="K24" s="14">
        <v>53679</v>
      </c>
      <c r="L24" s="14">
        <f>SUM(L19)</f>
        <v>8157</v>
      </c>
      <c r="M24" s="14">
        <v>-1383</v>
      </c>
      <c r="N24" s="17"/>
    </row>
    <row r="25" spans="1:14" x14ac:dyDescent="0.3">
      <c r="A25" s="12" t="s">
        <v>59</v>
      </c>
      <c r="B25" s="13" t="s">
        <v>1</v>
      </c>
      <c r="C25" s="13" t="s">
        <v>60</v>
      </c>
      <c r="D25" s="21">
        <f>SUM(E25)</f>
        <v>15859</v>
      </c>
      <c r="E25" s="21">
        <f>F25+G25</f>
        <v>15859</v>
      </c>
      <c r="F25" s="14">
        <f>15859-G25</f>
        <v>8158.4</v>
      </c>
      <c r="G25" s="14">
        <f>G24*0.2</f>
        <v>7700.6</v>
      </c>
      <c r="H25" s="20"/>
      <c r="I25" s="21">
        <f>SUM(J25)</f>
        <v>12534.4</v>
      </c>
      <c r="J25" s="21">
        <f>K25+L25</f>
        <v>12534.4</v>
      </c>
      <c r="K25" s="14">
        <v>10903</v>
      </c>
      <c r="L25" s="14">
        <f>L24*0.2</f>
        <v>1631.4</v>
      </c>
      <c r="M25" s="20" t="s">
        <v>43</v>
      </c>
      <c r="N25" s="17"/>
    </row>
    <row r="26" spans="1:14" x14ac:dyDescent="0.3">
      <c r="A26" s="12" t="s">
        <v>61</v>
      </c>
      <c r="B26" s="13" t="s">
        <v>1</v>
      </c>
      <c r="C26" s="13"/>
      <c r="D26" s="20" t="s">
        <v>43</v>
      </c>
      <c r="E26" s="20" t="s">
        <v>43</v>
      </c>
      <c r="F26" s="20" t="s">
        <v>43</v>
      </c>
      <c r="G26" s="20" t="s">
        <v>43</v>
      </c>
      <c r="H26" s="20" t="s">
        <v>43</v>
      </c>
      <c r="I26" s="14">
        <f>SUM(J26:L26)</f>
        <v>61</v>
      </c>
      <c r="J26" s="14">
        <f>SUM(K26:M26)</f>
        <v>61</v>
      </c>
      <c r="K26" s="20" t="s">
        <v>43</v>
      </c>
      <c r="L26" s="20" t="s">
        <v>43</v>
      </c>
      <c r="M26" s="21">
        <v>61</v>
      </c>
      <c r="N26" s="17"/>
    </row>
    <row r="27" spans="1:14" x14ac:dyDescent="0.3">
      <c r="A27" s="12" t="s">
        <v>62</v>
      </c>
      <c r="B27" s="13" t="s">
        <v>1</v>
      </c>
      <c r="C27" s="13" t="s">
        <v>63</v>
      </c>
      <c r="D27" s="21">
        <f>D24-D25</f>
        <v>12104.845999999998</v>
      </c>
      <c r="E27" s="21">
        <f>SUM(F27:H27)</f>
        <v>12104.846000000005</v>
      </c>
      <c r="F27" s="21">
        <f>F24-F25</f>
        <v>7364.268</v>
      </c>
      <c r="G27" s="21">
        <f>G24-G25</f>
        <v>30802.400000000001</v>
      </c>
      <c r="H27" s="21">
        <f>H24</f>
        <v>-26061.822</v>
      </c>
      <c r="I27" s="21">
        <f>I24-I25-I26</f>
        <v>47857.599999999999</v>
      </c>
      <c r="J27" s="21">
        <f>SUM(K27:M27)</f>
        <v>47857.599999999999</v>
      </c>
      <c r="K27" s="21">
        <f>K24-K25</f>
        <v>42776</v>
      </c>
      <c r="L27" s="21">
        <f>L24-L25</f>
        <v>6525.6</v>
      </c>
      <c r="M27" s="21">
        <f>M24-M26</f>
        <v>-1444</v>
      </c>
      <c r="N27" s="17"/>
    </row>
    <row r="28" spans="1:14" x14ac:dyDescent="0.3">
      <c r="A28" s="12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48.75" customHeight="1" x14ac:dyDescent="0.3">
      <c r="A29" s="12" t="s">
        <v>65</v>
      </c>
      <c r="B29" s="13" t="s">
        <v>1</v>
      </c>
      <c r="C29" s="13" t="s">
        <v>66</v>
      </c>
      <c r="D29" s="19" t="s">
        <v>43</v>
      </c>
      <c r="E29" s="19" t="s">
        <v>43</v>
      </c>
      <c r="F29" s="19" t="s">
        <v>43</v>
      </c>
      <c r="G29" s="19" t="s">
        <v>43</v>
      </c>
      <c r="H29" s="19" t="s">
        <v>43</v>
      </c>
      <c r="I29" s="19" t="s">
        <v>43</v>
      </c>
      <c r="J29" s="19" t="s">
        <v>43</v>
      </c>
      <c r="K29" s="19" t="s">
        <v>43</v>
      </c>
      <c r="L29" s="19" t="s">
        <v>43</v>
      </c>
      <c r="M29" s="19" t="s">
        <v>43</v>
      </c>
      <c r="N29" s="17"/>
    </row>
    <row r="30" spans="1:14" ht="28.5" customHeight="1" x14ac:dyDescent="0.3">
      <c r="A30" s="12" t="s">
        <v>67</v>
      </c>
      <c r="B30" s="13" t="s">
        <v>1</v>
      </c>
      <c r="C30" s="13" t="s">
        <v>68</v>
      </c>
      <c r="D30" s="19" t="s">
        <v>43</v>
      </c>
      <c r="E30" s="19" t="s">
        <v>43</v>
      </c>
      <c r="F30" s="19" t="s">
        <v>43</v>
      </c>
      <c r="G30" s="19" t="s">
        <v>43</v>
      </c>
      <c r="H30" s="19" t="s">
        <v>43</v>
      </c>
      <c r="I30" s="19" t="s">
        <v>43</v>
      </c>
      <c r="J30" s="19" t="s">
        <v>43</v>
      </c>
      <c r="K30" s="19" t="s">
        <v>43</v>
      </c>
      <c r="L30" s="19" t="s">
        <v>43</v>
      </c>
      <c r="M30" s="19" t="s">
        <v>43</v>
      </c>
      <c r="N30" s="17"/>
    </row>
    <row r="31" spans="1:14" ht="12" customHeight="1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x14ac:dyDescent="0.3">
      <c r="A32" s="24" t="s">
        <v>69</v>
      </c>
      <c r="B32" s="24"/>
      <c r="C32" s="24"/>
      <c r="D32" s="24"/>
      <c r="E32" s="24" t="s">
        <v>70</v>
      </c>
      <c r="F32" s="24"/>
      <c r="G32" s="24"/>
      <c r="H32" s="24"/>
      <c r="I32" s="24"/>
      <c r="J32" s="24"/>
      <c r="K32" s="24"/>
      <c r="L32" s="24"/>
      <c r="M32" s="24"/>
      <c r="N32" s="24"/>
    </row>
    <row r="33" spans="1:14" ht="20.25" customHeight="1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</row>
    <row r="34" spans="1:14" x14ac:dyDescent="0.3">
      <c r="A34" s="24" t="s">
        <v>71</v>
      </c>
      <c r="B34" s="24"/>
      <c r="C34" s="24"/>
      <c r="D34" s="24"/>
      <c r="E34" s="24" t="s">
        <v>72</v>
      </c>
      <c r="F34" s="24"/>
      <c r="G34" s="24"/>
      <c r="H34" s="24"/>
      <c r="I34" s="24"/>
      <c r="J34" s="26"/>
      <c r="K34" s="24"/>
      <c r="L34" s="24"/>
      <c r="M34" s="24"/>
      <c r="N34" s="24"/>
    </row>
    <row r="35" spans="1:14" x14ac:dyDescent="0.3">
      <c r="A35" s="1"/>
      <c r="B35" s="1"/>
      <c r="C35" s="1"/>
      <c r="D35" s="52"/>
      <c r="E35" s="52"/>
      <c r="F35" s="52"/>
      <c r="G35" s="52"/>
      <c r="H35" s="52"/>
      <c r="I35" s="1"/>
      <c r="J35" s="1"/>
      <c r="K35" s="1"/>
      <c r="L35" s="1"/>
      <c r="M35" s="1"/>
      <c r="N35" s="1"/>
    </row>
    <row r="36" spans="1:14" ht="18.75" customHeight="1" x14ac:dyDescent="0.3">
      <c r="A36" s="61"/>
      <c r="B36" s="61"/>
      <c r="C36" s="61"/>
      <c r="D36" s="62"/>
      <c r="E36" s="62"/>
      <c r="F36" s="62"/>
      <c r="G36" s="62"/>
      <c r="H36" s="62"/>
      <c r="I36" s="1"/>
      <c r="J36" s="1"/>
      <c r="K36" s="1"/>
      <c r="L36" s="1"/>
      <c r="M36" s="1"/>
      <c r="N36" s="1"/>
    </row>
    <row r="37" spans="1:14" x14ac:dyDescent="0.3">
      <c r="A37" s="61"/>
      <c r="B37" s="61"/>
      <c r="C37" s="61"/>
      <c r="D37" s="62"/>
      <c r="E37" s="62"/>
      <c r="F37" s="62"/>
      <c r="G37" s="62"/>
      <c r="H37" s="62"/>
      <c r="I37" s="1"/>
      <c r="J37" s="1"/>
      <c r="K37" s="1"/>
      <c r="L37" s="1"/>
      <c r="M37" s="1"/>
      <c r="N37" s="1"/>
    </row>
    <row r="38" spans="1:14" x14ac:dyDescent="0.3">
      <c r="A38" s="61"/>
      <c r="B38" s="61"/>
      <c r="C38" s="61"/>
      <c r="D38" s="61"/>
      <c r="E38" s="61"/>
      <c r="F38" s="61"/>
      <c r="G38" s="61"/>
      <c r="H38" s="61"/>
      <c r="I38" s="1"/>
      <c r="J38" s="1"/>
      <c r="K38" s="1"/>
      <c r="L38" s="1"/>
      <c r="M38" s="1"/>
      <c r="N38" s="1"/>
    </row>
    <row r="39" spans="1:14" x14ac:dyDescent="0.3">
      <c r="A39" s="61"/>
      <c r="B39" s="61"/>
      <c r="C39" s="61"/>
      <c r="D39" s="61"/>
      <c r="E39" s="61"/>
      <c r="F39" s="61"/>
      <c r="G39" s="61"/>
      <c r="H39" s="61"/>
      <c r="I39" s="1"/>
      <c r="J39" s="1"/>
      <c r="K39" s="1"/>
      <c r="L39" s="1"/>
      <c r="M39" s="1"/>
      <c r="N39" s="1"/>
    </row>
    <row r="40" spans="1:14" ht="48" customHeight="1" x14ac:dyDescent="0.3">
      <c r="A40" s="61"/>
      <c r="B40" s="61"/>
      <c r="C40" s="61"/>
      <c r="D40" s="61"/>
      <c r="E40" s="61"/>
      <c r="F40" s="61"/>
      <c r="G40" s="61"/>
      <c r="H40" s="61"/>
      <c r="I40" s="1"/>
      <c r="J40" s="1"/>
      <c r="K40" s="1"/>
      <c r="L40" s="1"/>
      <c r="M40" s="1"/>
      <c r="N40" s="1"/>
    </row>
    <row r="41" spans="1:14" x14ac:dyDescent="0.3">
      <c r="A41" s="2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2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2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2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2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2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2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2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2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2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2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2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2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3">
    <mergeCell ref="A11:A12"/>
    <mergeCell ref="B11:B12"/>
    <mergeCell ref="C11:C12"/>
    <mergeCell ref="D11:D12"/>
    <mergeCell ref="E11:E12"/>
    <mergeCell ref="J11:J12"/>
    <mergeCell ref="K11:M11"/>
    <mergeCell ref="N11:N12"/>
    <mergeCell ref="B3:N3"/>
    <mergeCell ref="B4:N4"/>
    <mergeCell ref="B5:N5"/>
    <mergeCell ref="F11:H11"/>
    <mergeCell ref="I11:I12"/>
  </mergeCells>
  <printOptions horizontalCentered="1"/>
  <pageMargins left="0" right="0" top="0" bottom="0" header="0" footer="0"/>
  <pageSetup paperSize="8" scale="73" orientation="landscape" r:id="rId1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P79"/>
  <sheetViews>
    <sheetView showGridLines="0" zoomScale="80" zoomScaleNormal="80" zoomScaleSheetLayoutView="70" workbookViewId="0">
      <selection activeCell="K15" sqref="K15"/>
    </sheetView>
  </sheetViews>
  <sheetFormatPr defaultRowHeight="18.75" x14ac:dyDescent="0.3"/>
  <cols>
    <col min="1" max="1" width="65.140625" style="3" customWidth="1"/>
    <col min="2" max="2" width="10.140625" style="3" customWidth="1"/>
    <col min="3" max="3" width="7.140625" style="3" customWidth="1"/>
    <col min="4" max="5" width="11.42578125" style="3" customWidth="1"/>
    <col min="6" max="6" width="12.42578125" style="3" customWidth="1"/>
    <col min="7" max="7" width="11.85546875" style="3" customWidth="1"/>
    <col min="8" max="8" width="11.42578125" style="3" customWidth="1"/>
    <col min="9" max="9" width="9.28515625" style="3" customWidth="1"/>
    <col min="10" max="10" width="11.140625" style="3" customWidth="1"/>
    <col min="11" max="11" width="11.7109375" style="3" customWidth="1"/>
    <col min="12" max="12" width="11.28515625" style="3" customWidth="1"/>
    <col min="13" max="13" width="10.85546875" style="3" customWidth="1"/>
    <col min="14" max="14" width="11.5703125" style="3" customWidth="1"/>
    <col min="15" max="15" width="9.85546875" style="3" customWidth="1"/>
    <col min="16" max="16" width="22.5703125" style="3" customWidth="1"/>
    <col min="17" max="256" width="9.140625" style="3"/>
    <col min="257" max="257" width="65.140625" style="3" customWidth="1"/>
    <col min="258" max="258" width="10.140625" style="3" customWidth="1"/>
    <col min="259" max="259" width="7.140625" style="3" customWidth="1"/>
    <col min="260" max="261" width="11.42578125" style="3" customWidth="1"/>
    <col min="262" max="262" width="12.42578125" style="3" customWidth="1"/>
    <col min="263" max="263" width="11.85546875" style="3" customWidth="1"/>
    <col min="264" max="264" width="11.42578125" style="3" customWidth="1"/>
    <col min="265" max="265" width="9.28515625" style="3" customWidth="1"/>
    <col min="266" max="266" width="11.140625" style="3" customWidth="1"/>
    <col min="267" max="267" width="11.7109375" style="3" customWidth="1"/>
    <col min="268" max="268" width="11.28515625" style="3" customWidth="1"/>
    <col min="269" max="269" width="10.85546875" style="3" customWidth="1"/>
    <col min="270" max="270" width="11.5703125" style="3" customWidth="1"/>
    <col min="271" max="271" width="9.85546875" style="3" customWidth="1"/>
    <col min="272" max="272" width="22.5703125" style="3" customWidth="1"/>
    <col min="273" max="512" width="9.140625" style="3"/>
    <col min="513" max="513" width="65.140625" style="3" customWidth="1"/>
    <col min="514" max="514" width="10.140625" style="3" customWidth="1"/>
    <col min="515" max="515" width="7.140625" style="3" customWidth="1"/>
    <col min="516" max="517" width="11.42578125" style="3" customWidth="1"/>
    <col min="518" max="518" width="12.42578125" style="3" customWidth="1"/>
    <col min="519" max="519" width="11.85546875" style="3" customWidth="1"/>
    <col min="520" max="520" width="11.42578125" style="3" customWidth="1"/>
    <col min="521" max="521" width="9.28515625" style="3" customWidth="1"/>
    <col min="522" max="522" width="11.140625" style="3" customWidth="1"/>
    <col min="523" max="523" width="11.7109375" style="3" customWidth="1"/>
    <col min="524" max="524" width="11.28515625" style="3" customWidth="1"/>
    <col min="525" max="525" width="10.85546875" style="3" customWidth="1"/>
    <col min="526" max="526" width="11.5703125" style="3" customWidth="1"/>
    <col min="527" max="527" width="9.85546875" style="3" customWidth="1"/>
    <col min="528" max="528" width="22.5703125" style="3" customWidth="1"/>
    <col min="529" max="768" width="9.140625" style="3"/>
    <col min="769" max="769" width="65.140625" style="3" customWidth="1"/>
    <col min="770" max="770" width="10.140625" style="3" customWidth="1"/>
    <col min="771" max="771" width="7.140625" style="3" customWidth="1"/>
    <col min="772" max="773" width="11.42578125" style="3" customWidth="1"/>
    <col min="774" max="774" width="12.42578125" style="3" customWidth="1"/>
    <col min="775" max="775" width="11.85546875" style="3" customWidth="1"/>
    <col min="776" max="776" width="11.42578125" style="3" customWidth="1"/>
    <col min="777" max="777" width="9.28515625" style="3" customWidth="1"/>
    <col min="778" max="778" width="11.140625" style="3" customWidth="1"/>
    <col min="779" max="779" width="11.7109375" style="3" customWidth="1"/>
    <col min="780" max="780" width="11.28515625" style="3" customWidth="1"/>
    <col min="781" max="781" width="10.85546875" style="3" customWidth="1"/>
    <col min="782" max="782" width="11.5703125" style="3" customWidth="1"/>
    <col min="783" max="783" width="9.85546875" style="3" customWidth="1"/>
    <col min="784" max="784" width="22.5703125" style="3" customWidth="1"/>
    <col min="785" max="1024" width="9.140625" style="3"/>
    <col min="1025" max="1025" width="65.140625" style="3" customWidth="1"/>
    <col min="1026" max="1026" width="10.140625" style="3" customWidth="1"/>
    <col min="1027" max="1027" width="7.140625" style="3" customWidth="1"/>
    <col min="1028" max="1029" width="11.42578125" style="3" customWidth="1"/>
    <col min="1030" max="1030" width="12.42578125" style="3" customWidth="1"/>
    <col min="1031" max="1031" width="11.85546875" style="3" customWidth="1"/>
    <col min="1032" max="1032" width="11.42578125" style="3" customWidth="1"/>
    <col min="1033" max="1033" width="9.28515625" style="3" customWidth="1"/>
    <col min="1034" max="1034" width="11.140625" style="3" customWidth="1"/>
    <col min="1035" max="1035" width="11.7109375" style="3" customWidth="1"/>
    <col min="1036" max="1036" width="11.28515625" style="3" customWidth="1"/>
    <col min="1037" max="1037" width="10.85546875" style="3" customWidth="1"/>
    <col min="1038" max="1038" width="11.5703125" style="3" customWidth="1"/>
    <col min="1039" max="1039" width="9.85546875" style="3" customWidth="1"/>
    <col min="1040" max="1040" width="22.5703125" style="3" customWidth="1"/>
    <col min="1041" max="1280" width="9.140625" style="3"/>
    <col min="1281" max="1281" width="65.140625" style="3" customWidth="1"/>
    <col min="1282" max="1282" width="10.140625" style="3" customWidth="1"/>
    <col min="1283" max="1283" width="7.140625" style="3" customWidth="1"/>
    <col min="1284" max="1285" width="11.42578125" style="3" customWidth="1"/>
    <col min="1286" max="1286" width="12.42578125" style="3" customWidth="1"/>
    <col min="1287" max="1287" width="11.85546875" style="3" customWidth="1"/>
    <col min="1288" max="1288" width="11.42578125" style="3" customWidth="1"/>
    <col min="1289" max="1289" width="9.28515625" style="3" customWidth="1"/>
    <col min="1290" max="1290" width="11.140625" style="3" customWidth="1"/>
    <col min="1291" max="1291" width="11.7109375" style="3" customWidth="1"/>
    <col min="1292" max="1292" width="11.28515625" style="3" customWidth="1"/>
    <col min="1293" max="1293" width="10.85546875" style="3" customWidth="1"/>
    <col min="1294" max="1294" width="11.5703125" style="3" customWidth="1"/>
    <col min="1295" max="1295" width="9.85546875" style="3" customWidth="1"/>
    <col min="1296" max="1296" width="22.5703125" style="3" customWidth="1"/>
    <col min="1297" max="1536" width="9.140625" style="3"/>
    <col min="1537" max="1537" width="65.140625" style="3" customWidth="1"/>
    <col min="1538" max="1538" width="10.140625" style="3" customWidth="1"/>
    <col min="1539" max="1539" width="7.140625" style="3" customWidth="1"/>
    <col min="1540" max="1541" width="11.42578125" style="3" customWidth="1"/>
    <col min="1542" max="1542" width="12.42578125" style="3" customWidth="1"/>
    <col min="1543" max="1543" width="11.85546875" style="3" customWidth="1"/>
    <col min="1544" max="1544" width="11.42578125" style="3" customWidth="1"/>
    <col min="1545" max="1545" width="9.28515625" style="3" customWidth="1"/>
    <col min="1546" max="1546" width="11.140625" style="3" customWidth="1"/>
    <col min="1547" max="1547" width="11.7109375" style="3" customWidth="1"/>
    <col min="1548" max="1548" width="11.28515625" style="3" customWidth="1"/>
    <col min="1549" max="1549" width="10.85546875" style="3" customWidth="1"/>
    <col min="1550" max="1550" width="11.5703125" style="3" customWidth="1"/>
    <col min="1551" max="1551" width="9.85546875" style="3" customWidth="1"/>
    <col min="1552" max="1552" width="22.5703125" style="3" customWidth="1"/>
    <col min="1553" max="1792" width="9.140625" style="3"/>
    <col min="1793" max="1793" width="65.140625" style="3" customWidth="1"/>
    <col min="1794" max="1794" width="10.140625" style="3" customWidth="1"/>
    <col min="1795" max="1795" width="7.140625" style="3" customWidth="1"/>
    <col min="1796" max="1797" width="11.42578125" style="3" customWidth="1"/>
    <col min="1798" max="1798" width="12.42578125" style="3" customWidth="1"/>
    <col min="1799" max="1799" width="11.85546875" style="3" customWidth="1"/>
    <col min="1800" max="1800" width="11.42578125" style="3" customWidth="1"/>
    <col min="1801" max="1801" width="9.28515625" style="3" customWidth="1"/>
    <col min="1802" max="1802" width="11.140625" style="3" customWidth="1"/>
    <col min="1803" max="1803" width="11.7109375" style="3" customWidth="1"/>
    <col min="1804" max="1804" width="11.28515625" style="3" customWidth="1"/>
    <col min="1805" max="1805" width="10.85546875" style="3" customWidth="1"/>
    <col min="1806" max="1806" width="11.5703125" style="3" customWidth="1"/>
    <col min="1807" max="1807" width="9.85546875" style="3" customWidth="1"/>
    <col min="1808" max="1808" width="22.5703125" style="3" customWidth="1"/>
    <col min="1809" max="2048" width="9.140625" style="3"/>
    <col min="2049" max="2049" width="65.140625" style="3" customWidth="1"/>
    <col min="2050" max="2050" width="10.140625" style="3" customWidth="1"/>
    <col min="2051" max="2051" width="7.140625" style="3" customWidth="1"/>
    <col min="2052" max="2053" width="11.42578125" style="3" customWidth="1"/>
    <col min="2054" max="2054" width="12.42578125" style="3" customWidth="1"/>
    <col min="2055" max="2055" width="11.85546875" style="3" customWidth="1"/>
    <col min="2056" max="2056" width="11.42578125" style="3" customWidth="1"/>
    <col min="2057" max="2057" width="9.28515625" style="3" customWidth="1"/>
    <col min="2058" max="2058" width="11.140625" style="3" customWidth="1"/>
    <col min="2059" max="2059" width="11.7109375" style="3" customWidth="1"/>
    <col min="2060" max="2060" width="11.28515625" style="3" customWidth="1"/>
    <col min="2061" max="2061" width="10.85546875" style="3" customWidth="1"/>
    <col min="2062" max="2062" width="11.5703125" style="3" customWidth="1"/>
    <col min="2063" max="2063" width="9.85546875" style="3" customWidth="1"/>
    <col min="2064" max="2064" width="22.5703125" style="3" customWidth="1"/>
    <col min="2065" max="2304" width="9.140625" style="3"/>
    <col min="2305" max="2305" width="65.140625" style="3" customWidth="1"/>
    <col min="2306" max="2306" width="10.140625" style="3" customWidth="1"/>
    <col min="2307" max="2307" width="7.140625" style="3" customWidth="1"/>
    <col min="2308" max="2309" width="11.42578125" style="3" customWidth="1"/>
    <col min="2310" max="2310" width="12.42578125" style="3" customWidth="1"/>
    <col min="2311" max="2311" width="11.85546875" style="3" customWidth="1"/>
    <col min="2312" max="2312" width="11.42578125" style="3" customWidth="1"/>
    <col min="2313" max="2313" width="9.28515625" style="3" customWidth="1"/>
    <col min="2314" max="2314" width="11.140625" style="3" customWidth="1"/>
    <col min="2315" max="2315" width="11.7109375" style="3" customWidth="1"/>
    <col min="2316" max="2316" width="11.28515625" style="3" customWidth="1"/>
    <col min="2317" max="2317" width="10.85546875" style="3" customWidth="1"/>
    <col min="2318" max="2318" width="11.5703125" style="3" customWidth="1"/>
    <col min="2319" max="2319" width="9.85546875" style="3" customWidth="1"/>
    <col min="2320" max="2320" width="22.5703125" style="3" customWidth="1"/>
    <col min="2321" max="2560" width="9.140625" style="3"/>
    <col min="2561" max="2561" width="65.140625" style="3" customWidth="1"/>
    <col min="2562" max="2562" width="10.140625" style="3" customWidth="1"/>
    <col min="2563" max="2563" width="7.140625" style="3" customWidth="1"/>
    <col min="2564" max="2565" width="11.42578125" style="3" customWidth="1"/>
    <col min="2566" max="2566" width="12.42578125" style="3" customWidth="1"/>
    <col min="2567" max="2567" width="11.85546875" style="3" customWidth="1"/>
    <col min="2568" max="2568" width="11.42578125" style="3" customWidth="1"/>
    <col min="2569" max="2569" width="9.28515625" style="3" customWidth="1"/>
    <col min="2570" max="2570" width="11.140625" style="3" customWidth="1"/>
    <col min="2571" max="2571" width="11.7109375" style="3" customWidth="1"/>
    <col min="2572" max="2572" width="11.28515625" style="3" customWidth="1"/>
    <col min="2573" max="2573" width="10.85546875" style="3" customWidth="1"/>
    <col min="2574" max="2574" width="11.5703125" style="3" customWidth="1"/>
    <col min="2575" max="2575" width="9.85546875" style="3" customWidth="1"/>
    <col min="2576" max="2576" width="22.5703125" style="3" customWidth="1"/>
    <col min="2577" max="2816" width="9.140625" style="3"/>
    <col min="2817" max="2817" width="65.140625" style="3" customWidth="1"/>
    <col min="2818" max="2818" width="10.140625" style="3" customWidth="1"/>
    <col min="2819" max="2819" width="7.140625" style="3" customWidth="1"/>
    <col min="2820" max="2821" width="11.42578125" style="3" customWidth="1"/>
    <col min="2822" max="2822" width="12.42578125" style="3" customWidth="1"/>
    <col min="2823" max="2823" width="11.85546875" style="3" customWidth="1"/>
    <col min="2824" max="2824" width="11.42578125" style="3" customWidth="1"/>
    <col min="2825" max="2825" width="9.28515625" style="3" customWidth="1"/>
    <col min="2826" max="2826" width="11.140625" style="3" customWidth="1"/>
    <col min="2827" max="2827" width="11.7109375" style="3" customWidth="1"/>
    <col min="2828" max="2828" width="11.28515625" style="3" customWidth="1"/>
    <col min="2829" max="2829" width="10.85546875" style="3" customWidth="1"/>
    <col min="2830" max="2830" width="11.5703125" style="3" customWidth="1"/>
    <col min="2831" max="2831" width="9.85546875" style="3" customWidth="1"/>
    <col min="2832" max="2832" width="22.5703125" style="3" customWidth="1"/>
    <col min="2833" max="3072" width="9.140625" style="3"/>
    <col min="3073" max="3073" width="65.140625" style="3" customWidth="1"/>
    <col min="3074" max="3074" width="10.140625" style="3" customWidth="1"/>
    <col min="3075" max="3075" width="7.140625" style="3" customWidth="1"/>
    <col min="3076" max="3077" width="11.42578125" style="3" customWidth="1"/>
    <col min="3078" max="3078" width="12.42578125" style="3" customWidth="1"/>
    <col min="3079" max="3079" width="11.85546875" style="3" customWidth="1"/>
    <col min="3080" max="3080" width="11.42578125" style="3" customWidth="1"/>
    <col min="3081" max="3081" width="9.28515625" style="3" customWidth="1"/>
    <col min="3082" max="3082" width="11.140625" style="3" customWidth="1"/>
    <col min="3083" max="3083" width="11.7109375" style="3" customWidth="1"/>
    <col min="3084" max="3084" width="11.28515625" style="3" customWidth="1"/>
    <col min="3085" max="3085" width="10.85546875" style="3" customWidth="1"/>
    <col min="3086" max="3086" width="11.5703125" style="3" customWidth="1"/>
    <col min="3087" max="3087" width="9.85546875" style="3" customWidth="1"/>
    <col min="3088" max="3088" width="22.5703125" style="3" customWidth="1"/>
    <col min="3089" max="3328" width="9.140625" style="3"/>
    <col min="3329" max="3329" width="65.140625" style="3" customWidth="1"/>
    <col min="3330" max="3330" width="10.140625" style="3" customWidth="1"/>
    <col min="3331" max="3331" width="7.140625" style="3" customWidth="1"/>
    <col min="3332" max="3333" width="11.42578125" style="3" customWidth="1"/>
    <col min="3334" max="3334" width="12.42578125" style="3" customWidth="1"/>
    <col min="3335" max="3335" width="11.85546875" style="3" customWidth="1"/>
    <col min="3336" max="3336" width="11.42578125" style="3" customWidth="1"/>
    <col min="3337" max="3337" width="9.28515625" style="3" customWidth="1"/>
    <col min="3338" max="3338" width="11.140625" style="3" customWidth="1"/>
    <col min="3339" max="3339" width="11.7109375" style="3" customWidth="1"/>
    <col min="3340" max="3340" width="11.28515625" style="3" customWidth="1"/>
    <col min="3341" max="3341" width="10.85546875" style="3" customWidth="1"/>
    <col min="3342" max="3342" width="11.5703125" style="3" customWidth="1"/>
    <col min="3343" max="3343" width="9.85546875" style="3" customWidth="1"/>
    <col min="3344" max="3344" width="22.5703125" style="3" customWidth="1"/>
    <col min="3345" max="3584" width="9.140625" style="3"/>
    <col min="3585" max="3585" width="65.140625" style="3" customWidth="1"/>
    <col min="3586" max="3586" width="10.140625" style="3" customWidth="1"/>
    <col min="3587" max="3587" width="7.140625" style="3" customWidth="1"/>
    <col min="3588" max="3589" width="11.42578125" style="3" customWidth="1"/>
    <col min="3590" max="3590" width="12.42578125" style="3" customWidth="1"/>
    <col min="3591" max="3591" width="11.85546875" style="3" customWidth="1"/>
    <col min="3592" max="3592" width="11.42578125" style="3" customWidth="1"/>
    <col min="3593" max="3593" width="9.28515625" style="3" customWidth="1"/>
    <col min="3594" max="3594" width="11.140625" style="3" customWidth="1"/>
    <col min="3595" max="3595" width="11.7109375" style="3" customWidth="1"/>
    <col min="3596" max="3596" width="11.28515625" style="3" customWidth="1"/>
    <col min="3597" max="3597" width="10.85546875" style="3" customWidth="1"/>
    <col min="3598" max="3598" width="11.5703125" style="3" customWidth="1"/>
    <col min="3599" max="3599" width="9.85546875" style="3" customWidth="1"/>
    <col min="3600" max="3600" width="22.5703125" style="3" customWidth="1"/>
    <col min="3601" max="3840" width="9.140625" style="3"/>
    <col min="3841" max="3841" width="65.140625" style="3" customWidth="1"/>
    <col min="3842" max="3842" width="10.140625" style="3" customWidth="1"/>
    <col min="3843" max="3843" width="7.140625" style="3" customWidth="1"/>
    <col min="3844" max="3845" width="11.42578125" style="3" customWidth="1"/>
    <col min="3846" max="3846" width="12.42578125" style="3" customWidth="1"/>
    <col min="3847" max="3847" width="11.85546875" style="3" customWidth="1"/>
    <col min="3848" max="3848" width="11.42578125" style="3" customWidth="1"/>
    <col min="3849" max="3849" width="9.28515625" style="3" customWidth="1"/>
    <col min="3850" max="3850" width="11.140625" style="3" customWidth="1"/>
    <col min="3851" max="3851" width="11.7109375" style="3" customWidth="1"/>
    <col min="3852" max="3852" width="11.28515625" style="3" customWidth="1"/>
    <col min="3853" max="3853" width="10.85546875" style="3" customWidth="1"/>
    <col min="3854" max="3854" width="11.5703125" style="3" customWidth="1"/>
    <col min="3855" max="3855" width="9.85546875" style="3" customWidth="1"/>
    <col min="3856" max="3856" width="22.5703125" style="3" customWidth="1"/>
    <col min="3857" max="4096" width="9.140625" style="3"/>
    <col min="4097" max="4097" width="65.140625" style="3" customWidth="1"/>
    <col min="4098" max="4098" width="10.140625" style="3" customWidth="1"/>
    <col min="4099" max="4099" width="7.140625" style="3" customWidth="1"/>
    <col min="4100" max="4101" width="11.42578125" style="3" customWidth="1"/>
    <col min="4102" max="4102" width="12.42578125" style="3" customWidth="1"/>
    <col min="4103" max="4103" width="11.85546875" style="3" customWidth="1"/>
    <col min="4104" max="4104" width="11.42578125" style="3" customWidth="1"/>
    <col min="4105" max="4105" width="9.28515625" style="3" customWidth="1"/>
    <col min="4106" max="4106" width="11.140625" style="3" customWidth="1"/>
    <col min="4107" max="4107" width="11.7109375" style="3" customWidth="1"/>
    <col min="4108" max="4108" width="11.28515625" style="3" customWidth="1"/>
    <col min="4109" max="4109" width="10.85546875" style="3" customWidth="1"/>
    <col min="4110" max="4110" width="11.5703125" style="3" customWidth="1"/>
    <col min="4111" max="4111" width="9.85546875" style="3" customWidth="1"/>
    <col min="4112" max="4112" width="22.5703125" style="3" customWidth="1"/>
    <col min="4113" max="4352" width="9.140625" style="3"/>
    <col min="4353" max="4353" width="65.140625" style="3" customWidth="1"/>
    <col min="4354" max="4354" width="10.140625" style="3" customWidth="1"/>
    <col min="4355" max="4355" width="7.140625" style="3" customWidth="1"/>
    <col min="4356" max="4357" width="11.42578125" style="3" customWidth="1"/>
    <col min="4358" max="4358" width="12.42578125" style="3" customWidth="1"/>
    <col min="4359" max="4359" width="11.85546875" style="3" customWidth="1"/>
    <col min="4360" max="4360" width="11.42578125" style="3" customWidth="1"/>
    <col min="4361" max="4361" width="9.28515625" style="3" customWidth="1"/>
    <col min="4362" max="4362" width="11.140625" style="3" customWidth="1"/>
    <col min="4363" max="4363" width="11.7109375" style="3" customWidth="1"/>
    <col min="4364" max="4364" width="11.28515625" style="3" customWidth="1"/>
    <col min="4365" max="4365" width="10.85546875" style="3" customWidth="1"/>
    <col min="4366" max="4366" width="11.5703125" style="3" customWidth="1"/>
    <col min="4367" max="4367" width="9.85546875" style="3" customWidth="1"/>
    <col min="4368" max="4368" width="22.5703125" style="3" customWidth="1"/>
    <col min="4369" max="4608" width="9.140625" style="3"/>
    <col min="4609" max="4609" width="65.140625" style="3" customWidth="1"/>
    <col min="4610" max="4610" width="10.140625" style="3" customWidth="1"/>
    <col min="4611" max="4611" width="7.140625" style="3" customWidth="1"/>
    <col min="4612" max="4613" width="11.42578125" style="3" customWidth="1"/>
    <col min="4614" max="4614" width="12.42578125" style="3" customWidth="1"/>
    <col min="4615" max="4615" width="11.85546875" style="3" customWidth="1"/>
    <col min="4616" max="4616" width="11.42578125" style="3" customWidth="1"/>
    <col min="4617" max="4617" width="9.28515625" style="3" customWidth="1"/>
    <col min="4618" max="4618" width="11.140625" style="3" customWidth="1"/>
    <col min="4619" max="4619" width="11.7109375" style="3" customWidth="1"/>
    <col min="4620" max="4620" width="11.28515625" style="3" customWidth="1"/>
    <col min="4621" max="4621" width="10.85546875" style="3" customWidth="1"/>
    <col min="4622" max="4622" width="11.5703125" style="3" customWidth="1"/>
    <col min="4623" max="4623" width="9.85546875" style="3" customWidth="1"/>
    <col min="4624" max="4624" width="22.5703125" style="3" customWidth="1"/>
    <col min="4625" max="4864" width="9.140625" style="3"/>
    <col min="4865" max="4865" width="65.140625" style="3" customWidth="1"/>
    <col min="4866" max="4866" width="10.140625" style="3" customWidth="1"/>
    <col min="4867" max="4867" width="7.140625" style="3" customWidth="1"/>
    <col min="4868" max="4869" width="11.42578125" style="3" customWidth="1"/>
    <col min="4870" max="4870" width="12.42578125" style="3" customWidth="1"/>
    <col min="4871" max="4871" width="11.85546875" style="3" customWidth="1"/>
    <col min="4872" max="4872" width="11.42578125" style="3" customWidth="1"/>
    <col min="4873" max="4873" width="9.28515625" style="3" customWidth="1"/>
    <col min="4874" max="4874" width="11.140625" style="3" customWidth="1"/>
    <col min="4875" max="4875" width="11.7109375" style="3" customWidth="1"/>
    <col min="4876" max="4876" width="11.28515625" style="3" customWidth="1"/>
    <col min="4877" max="4877" width="10.85546875" style="3" customWidth="1"/>
    <col min="4878" max="4878" width="11.5703125" style="3" customWidth="1"/>
    <col min="4879" max="4879" width="9.85546875" style="3" customWidth="1"/>
    <col min="4880" max="4880" width="22.5703125" style="3" customWidth="1"/>
    <col min="4881" max="5120" width="9.140625" style="3"/>
    <col min="5121" max="5121" width="65.140625" style="3" customWidth="1"/>
    <col min="5122" max="5122" width="10.140625" style="3" customWidth="1"/>
    <col min="5123" max="5123" width="7.140625" style="3" customWidth="1"/>
    <col min="5124" max="5125" width="11.42578125" style="3" customWidth="1"/>
    <col min="5126" max="5126" width="12.42578125" style="3" customWidth="1"/>
    <col min="5127" max="5127" width="11.85546875" style="3" customWidth="1"/>
    <col min="5128" max="5128" width="11.42578125" style="3" customWidth="1"/>
    <col min="5129" max="5129" width="9.28515625" style="3" customWidth="1"/>
    <col min="5130" max="5130" width="11.140625" style="3" customWidth="1"/>
    <col min="5131" max="5131" width="11.7109375" style="3" customWidth="1"/>
    <col min="5132" max="5132" width="11.28515625" style="3" customWidth="1"/>
    <col min="5133" max="5133" width="10.85546875" style="3" customWidth="1"/>
    <col min="5134" max="5134" width="11.5703125" style="3" customWidth="1"/>
    <col min="5135" max="5135" width="9.85546875" style="3" customWidth="1"/>
    <col min="5136" max="5136" width="22.5703125" style="3" customWidth="1"/>
    <col min="5137" max="5376" width="9.140625" style="3"/>
    <col min="5377" max="5377" width="65.140625" style="3" customWidth="1"/>
    <col min="5378" max="5378" width="10.140625" style="3" customWidth="1"/>
    <col min="5379" max="5379" width="7.140625" style="3" customWidth="1"/>
    <col min="5380" max="5381" width="11.42578125" style="3" customWidth="1"/>
    <col min="5382" max="5382" width="12.42578125" style="3" customWidth="1"/>
    <col min="5383" max="5383" width="11.85546875" style="3" customWidth="1"/>
    <col min="5384" max="5384" width="11.42578125" style="3" customWidth="1"/>
    <col min="5385" max="5385" width="9.28515625" style="3" customWidth="1"/>
    <col min="5386" max="5386" width="11.140625" style="3" customWidth="1"/>
    <col min="5387" max="5387" width="11.7109375" style="3" customWidth="1"/>
    <col min="5388" max="5388" width="11.28515625" style="3" customWidth="1"/>
    <col min="5389" max="5389" width="10.85546875" style="3" customWidth="1"/>
    <col min="5390" max="5390" width="11.5703125" style="3" customWidth="1"/>
    <col min="5391" max="5391" width="9.85546875" style="3" customWidth="1"/>
    <col min="5392" max="5392" width="22.5703125" style="3" customWidth="1"/>
    <col min="5393" max="5632" width="9.140625" style="3"/>
    <col min="5633" max="5633" width="65.140625" style="3" customWidth="1"/>
    <col min="5634" max="5634" width="10.140625" style="3" customWidth="1"/>
    <col min="5635" max="5635" width="7.140625" style="3" customWidth="1"/>
    <col min="5636" max="5637" width="11.42578125" style="3" customWidth="1"/>
    <col min="5638" max="5638" width="12.42578125" style="3" customWidth="1"/>
    <col min="5639" max="5639" width="11.85546875" style="3" customWidth="1"/>
    <col min="5640" max="5640" width="11.42578125" style="3" customWidth="1"/>
    <col min="5641" max="5641" width="9.28515625" style="3" customWidth="1"/>
    <col min="5642" max="5642" width="11.140625" style="3" customWidth="1"/>
    <col min="5643" max="5643" width="11.7109375" style="3" customWidth="1"/>
    <col min="5644" max="5644" width="11.28515625" style="3" customWidth="1"/>
    <col min="5645" max="5645" width="10.85546875" style="3" customWidth="1"/>
    <col min="5646" max="5646" width="11.5703125" style="3" customWidth="1"/>
    <col min="5647" max="5647" width="9.85546875" style="3" customWidth="1"/>
    <col min="5648" max="5648" width="22.5703125" style="3" customWidth="1"/>
    <col min="5649" max="5888" width="9.140625" style="3"/>
    <col min="5889" max="5889" width="65.140625" style="3" customWidth="1"/>
    <col min="5890" max="5890" width="10.140625" style="3" customWidth="1"/>
    <col min="5891" max="5891" width="7.140625" style="3" customWidth="1"/>
    <col min="5892" max="5893" width="11.42578125" style="3" customWidth="1"/>
    <col min="5894" max="5894" width="12.42578125" style="3" customWidth="1"/>
    <col min="5895" max="5895" width="11.85546875" style="3" customWidth="1"/>
    <col min="5896" max="5896" width="11.42578125" style="3" customWidth="1"/>
    <col min="5897" max="5897" width="9.28515625" style="3" customWidth="1"/>
    <col min="5898" max="5898" width="11.140625" style="3" customWidth="1"/>
    <col min="5899" max="5899" width="11.7109375" style="3" customWidth="1"/>
    <col min="5900" max="5900" width="11.28515625" style="3" customWidth="1"/>
    <col min="5901" max="5901" width="10.85546875" style="3" customWidth="1"/>
    <col min="5902" max="5902" width="11.5703125" style="3" customWidth="1"/>
    <col min="5903" max="5903" width="9.85546875" style="3" customWidth="1"/>
    <col min="5904" max="5904" width="22.5703125" style="3" customWidth="1"/>
    <col min="5905" max="6144" width="9.140625" style="3"/>
    <col min="6145" max="6145" width="65.140625" style="3" customWidth="1"/>
    <col min="6146" max="6146" width="10.140625" style="3" customWidth="1"/>
    <col min="6147" max="6147" width="7.140625" style="3" customWidth="1"/>
    <col min="6148" max="6149" width="11.42578125" style="3" customWidth="1"/>
    <col min="6150" max="6150" width="12.42578125" style="3" customWidth="1"/>
    <col min="6151" max="6151" width="11.85546875" style="3" customWidth="1"/>
    <col min="6152" max="6152" width="11.42578125" style="3" customWidth="1"/>
    <col min="6153" max="6153" width="9.28515625" style="3" customWidth="1"/>
    <col min="6154" max="6154" width="11.140625" style="3" customWidth="1"/>
    <col min="6155" max="6155" width="11.7109375" style="3" customWidth="1"/>
    <col min="6156" max="6156" width="11.28515625" style="3" customWidth="1"/>
    <col min="6157" max="6157" width="10.85546875" style="3" customWidth="1"/>
    <col min="6158" max="6158" width="11.5703125" style="3" customWidth="1"/>
    <col min="6159" max="6159" width="9.85546875" style="3" customWidth="1"/>
    <col min="6160" max="6160" width="22.5703125" style="3" customWidth="1"/>
    <col min="6161" max="6400" width="9.140625" style="3"/>
    <col min="6401" max="6401" width="65.140625" style="3" customWidth="1"/>
    <col min="6402" max="6402" width="10.140625" style="3" customWidth="1"/>
    <col min="6403" max="6403" width="7.140625" style="3" customWidth="1"/>
    <col min="6404" max="6405" width="11.42578125" style="3" customWidth="1"/>
    <col min="6406" max="6406" width="12.42578125" style="3" customWidth="1"/>
    <col min="6407" max="6407" width="11.85546875" style="3" customWidth="1"/>
    <col min="6408" max="6408" width="11.42578125" style="3" customWidth="1"/>
    <col min="6409" max="6409" width="9.28515625" style="3" customWidth="1"/>
    <col min="6410" max="6410" width="11.140625" style="3" customWidth="1"/>
    <col min="6411" max="6411" width="11.7109375" style="3" customWidth="1"/>
    <col min="6412" max="6412" width="11.28515625" style="3" customWidth="1"/>
    <col min="6413" max="6413" width="10.85546875" style="3" customWidth="1"/>
    <col min="6414" max="6414" width="11.5703125" style="3" customWidth="1"/>
    <col min="6415" max="6415" width="9.85546875" style="3" customWidth="1"/>
    <col min="6416" max="6416" width="22.5703125" style="3" customWidth="1"/>
    <col min="6417" max="6656" width="9.140625" style="3"/>
    <col min="6657" max="6657" width="65.140625" style="3" customWidth="1"/>
    <col min="6658" max="6658" width="10.140625" style="3" customWidth="1"/>
    <col min="6659" max="6659" width="7.140625" style="3" customWidth="1"/>
    <col min="6660" max="6661" width="11.42578125" style="3" customWidth="1"/>
    <col min="6662" max="6662" width="12.42578125" style="3" customWidth="1"/>
    <col min="6663" max="6663" width="11.85546875" style="3" customWidth="1"/>
    <col min="6664" max="6664" width="11.42578125" style="3" customWidth="1"/>
    <col min="6665" max="6665" width="9.28515625" style="3" customWidth="1"/>
    <col min="6666" max="6666" width="11.140625" style="3" customWidth="1"/>
    <col min="6667" max="6667" width="11.7109375" style="3" customWidth="1"/>
    <col min="6668" max="6668" width="11.28515625" style="3" customWidth="1"/>
    <col min="6669" max="6669" width="10.85546875" style="3" customWidth="1"/>
    <col min="6670" max="6670" width="11.5703125" style="3" customWidth="1"/>
    <col min="6671" max="6671" width="9.85546875" style="3" customWidth="1"/>
    <col min="6672" max="6672" width="22.5703125" style="3" customWidth="1"/>
    <col min="6673" max="6912" width="9.140625" style="3"/>
    <col min="6913" max="6913" width="65.140625" style="3" customWidth="1"/>
    <col min="6914" max="6914" width="10.140625" style="3" customWidth="1"/>
    <col min="6915" max="6915" width="7.140625" style="3" customWidth="1"/>
    <col min="6916" max="6917" width="11.42578125" style="3" customWidth="1"/>
    <col min="6918" max="6918" width="12.42578125" style="3" customWidth="1"/>
    <col min="6919" max="6919" width="11.85546875" style="3" customWidth="1"/>
    <col min="6920" max="6920" width="11.42578125" style="3" customWidth="1"/>
    <col min="6921" max="6921" width="9.28515625" style="3" customWidth="1"/>
    <col min="6922" max="6922" width="11.140625" style="3" customWidth="1"/>
    <col min="6923" max="6923" width="11.7109375" style="3" customWidth="1"/>
    <col min="6924" max="6924" width="11.28515625" style="3" customWidth="1"/>
    <col min="6925" max="6925" width="10.85546875" style="3" customWidth="1"/>
    <col min="6926" max="6926" width="11.5703125" style="3" customWidth="1"/>
    <col min="6927" max="6927" width="9.85546875" style="3" customWidth="1"/>
    <col min="6928" max="6928" width="22.5703125" style="3" customWidth="1"/>
    <col min="6929" max="7168" width="9.140625" style="3"/>
    <col min="7169" max="7169" width="65.140625" style="3" customWidth="1"/>
    <col min="7170" max="7170" width="10.140625" style="3" customWidth="1"/>
    <col min="7171" max="7171" width="7.140625" style="3" customWidth="1"/>
    <col min="7172" max="7173" width="11.42578125" style="3" customWidth="1"/>
    <col min="7174" max="7174" width="12.42578125" style="3" customWidth="1"/>
    <col min="7175" max="7175" width="11.85546875" style="3" customWidth="1"/>
    <col min="7176" max="7176" width="11.42578125" style="3" customWidth="1"/>
    <col min="7177" max="7177" width="9.28515625" style="3" customWidth="1"/>
    <col min="7178" max="7178" width="11.140625" style="3" customWidth="1"/>
    <col min="7179" max="7179" width="11.7109375" style="3" customWidth="1"/>
    <col min="7180" max="7180" width="11.28515625" style="3" customWidth="1"/>
    <col min="7181" max="7181" width="10.85546875" style="3" customWidth="1"/>
    <col min="7182" max="7182" width="11.5703125" style="3" customWidth="1"/>
    <col min="7183" max="7183" width="9.85546875" style="3" customWidth="1"/>
    <col min="7184" max="7184" width="22.5703125" style="3" customWidth="1"/>
    <col min="7185" max="7424" width="9.140625" style="3"/>
    <col min="7425" max="7425" width="65.140625" style="3" customWidth="1"/>
    <col min="7426" max="7426" width="10.140625" style="3" customWidth="1"/>
    <col min="7427" max="7427" width="7.140625" style="3" customWidth="1"/>
    <col min="7428" max="7429" width="11.42578125" style="3" customWidth="1"/>
    <col min="7430" max="7430" width="12.42578125" style="3" customWidth="1"/>
    <col min="7431" max="7431" width="11.85546875" style="3" customWidth="1"/>
    <col min="7432" max="7432" width="11.42578125" style="3" customWidth="1"/>
    <col min="7433" max="7433" width="9.28515625" style="3" customWidth="1"/>
    <col min="7434" max="7434" width="11.140625" style="3" customWidth="1"/>
    <col min="7435" max="7435" width="11.7109375" style="3" customWidth="1"/>
    <col min="7436" max="7436" width="11.28515625" style="3" customWidth="1"/>
    <col min="7437" max="7437" width="10.85546875" style="3" customWidth="1"/>
    <col min="7438" max="7438" width="11.5703125" style="3" customWidth="1"/>
    <col min="7439" max="7439" width="9.85546875" style="3" customWidth="1"/>
    <col min="7440" max="7440" width="22.5703125" style="3" customWidth="1"/>
    <col min="7441" max="7680" width="9.140625" style="3"/>
    <col min="7681" max="7681" width="65.140625" style="3" customWidth="1"/>
    <col min="7682" max="7682" width="10.140625" style="3" customWidth="1"/>
    <col min="7683" max="7683" width="7.140625" style="3" customWidth="1"/>
    <col min="7684" max="7685" width="11.42578125" style="3" customWidth="1"/>
    <col min="7686" max="7686" width="12.42578125" style="3" customWidth="1"/>
    <col min="7687" max="7687" width="11.85546875" style="3" customWidth="1"/>
    <col min="7688" max="7688" width="11.42578125" style="3" customWidth="1"/>
    <col min="7689" max="7689" width="9.28515625" style="3" customWidth="1"/>
    <col min="7690" max="7690" width="11.140625" style="3" customWidth="1"/>
    <col min="7691" max="7691" width="11.7109375" style="3" customWidth="1"/>
    <col min="7692" max="7692" width="11.28515625" style="3" customWidth="1"/>
    <col min="7693" max="7693" width="10.85546875" style="3" customWidth="1"/>
    <col min="7694" max="7694" width="11.5703125" style="3" customWidth="1"/>
    <col min="7695" max="7695" width="9.85546875" style="3" customWidth="1"/>
    <col min="7696" max="7696" width="22.5703125" style="3" customWidth="1"/>
    <col min="7697" max="7936" width="9.140625" style="3"/>
    <col min="7937" max="7937" width="65.140625" style="3" customWidth="1"/>
    <col min="7938" max="7938" width="10.140625" style="3" customWidth="1"/>
    <col min="7939" max="7939" width="7.140625" style="3" customWidth="1"/>
    <col min="7940" max="7941" width="11.42578125" style="3" customWidth="1"/>
    <col min="7942" max="7942" width="12.42578125" style="3" customWidth="1"/>
    <col min="7943" max="7943" width="11.85546875" style="3" customWidth="1"/>
    <col min="7944" max="7944" width="11.42578125" style="3" customWidth="1"/>
    <col min="7945" max="7945" width="9.28515625" style="3" customWidth="1"/>
    <col min="7946" max="7946" width="11.140625" style="3" customWidth="1"/>
    <col min="7947" max="7947" width="11.7109375" style="3" customWidth="1"/>
    <col min="7948" max="7948" width="11.28515625" style="3" customWidth="1"/>
    <col min="7949" max="7949" width="10.85546875" style="3" customWidth="1"/>
    <col min="7950" max="7950" width="11.5703125" style="3" customWidth="1"/>
    <col min="7951" max="7951" width="9.85546875" style="3" customWidth="1"/>
    <col min="7952" max="7952" width="22.5703125" style="3" customWidth="1"/>
    <col min="7953" max="8192" width="9.140625" style="3"/>
    <col min="8193" max="8193" width="65.140625" style="3" customWidth="1"/>
    <col min="8194" max="8194" width="10.140625" style="3" customWidth="1"/>
    <col min="8195" max="8195" width="7.140625" style="3" customWidth="1"/>
    <col min="8196" max="8197" width="11.42578125" style="3" customWidth="1"/>
    <col min="8198" max="8198" width="12.42578125" style="3" customWidth="1"/>
    <col min="8199" max="8199" width="11.85546875" style="3" customWidth="1"/>
    <col min="8200" max="8200" width="11.42578125" style="3" customWidth="1"/>
    <col min="8201" max="8201" width="9.28515625" style="3" customWidth="1"/>
    <col min="8202" max="8202" width="11.140625" style="3" customWidth="1"/>
    <col min="8203" max="8203" width="11.7109375" style="3" customWidth="1"/>
    <col min="8204" max="8204" width="11.28515625" style="3" customWidth="1"/>
    <col min="8205" max="8205" width="10.85546875" style="3" customWidth="1"/>
    <col min="8206" max="8206" width="11.5703125" style="3" customWidth="1"/>
    <col min="8207" max="8207" width="9.85546875" style="3" customWidth="1"/>
    <col min="8208" max="8208" width="22.5703125" style="3" customWidth="1"/>
    <col min="8209" max="8448" width="9.140625" style="3"/>
    <col min="8449" max="8449" width="65.140625" style="3" customWidth="1"/>
    <col min="8450" max="8450" width="10.140625" style="3" customWidth="1"/>
    <col min="8451" max="8451" width="7.140625" style="3" customWidth="1"/>
    <col min="8452" max="8453" width="11.42578125" style="3" customWidth="1"/>
    <col min="8454" max="8454" width="12.42578125" style="3" customWidth="1"/>
    <col min="8455" max="8455" width="11.85546875" style="3" customWidth="1"/>
    <col min="8456" max="8456" width="11.42578125" style="3" customWidth="1"/>
    <col min="8457" max="8457" width="9.28515625" style="3" customWidth="1"/>
    <col min="8458" max="8458" width="11.140625" style="3" customWidth="1"/>
    <col min="8459" max="8459" width="11.7109375" style="3" customWidth="1"/>
    <col min="8460" max="8460" width="11.28515625" style="3" customWidth="1"/>
    <col min="8461" max="8461" width="10.85546875" style="3" customWidth="1"/>
    <col min="8462" max="8462" width="11.5703125" style="3" customWidth="1"/>
    <col min="8463" max="8463" width="9.85546875" style="3" customWidth="1"/>
    <col min="8464" max="8464" width="22.5703125" style="3" customWidth="1"/>
    <col min="8465" max="8704" width="9.140625" style="3"/>
    <col min="8705" max="8705" width="65.140625" style="3" customWidth="1"/>
    <col min="8706" max="8706" width="10.140625" style="3" customWidth="1"/>
    <col min="8707" max="8707" width="7.140625" style="3" customWidth="1"/>
    <col min="8708" max="8709" width="11.42578125" style="3" customWidth="1"/>
    <col min="8710" max="8710" width="12.42578125" style="3" customWidth="1"/>
    <col min="8711" max="8711" width="11.85546875" style="3" customWidth="1"/>
    <col min="8712" max="8712" width="11.42578125" style="3" customWidth="1"/>
    <col min="8713" max="8713" width="9.28515625" style="3" customWidth="1"/>
    <col min="8714" max="8714" width="11.140625" style="3" customWidth="1"/>
    <col min="8715" max="8715" width="11.7109375" style="3" customWidth="1"/>
    <col min="8716" max="8716" width="11.28515625" style="3" customWidth="1"/>
    <col min="8717" max="8717" width="10.85546875" style="3" customWidth="1"/>
    <col min="8718" max="8718" width="11.5703125" style="3" customWidth="1"/>
    <col min="8719" max="8719" width="9.85546875" style="3" customWidth="1"/>
    <col min="8720" max="8720" width="22.5703125" style="3" customWidth="1"/>
    <col min="8721" max="8960" width="9.140625" style="3"/>
    <col min="8961" max="8961" width="65.140625" style="3" customWidth="1"/>
    <col min="8962" max="8962" width="10.140625" style="3" customWidth="1"/>
    <col min="8963" max="8963" width="7.140625" style="3" customWidth="1"/>
    <col min="8964" max="8965" width="11.42578125" style="3" customWidth="1"/>
    <col min="8966" max="8966" width="12.42578125" style="3" customWidth="1"/>
    <col min="8967" max="8967" width="11.85546875" style="3" customWidth="1"/>
    <col min="8968" max="8968" width="11.42578125" style="3" customWidth="1"/>
    <col min="8969" max="8969" width="9.28515625" style="3" customWidth="1"/>
    <col min="8970" max="8970" width="11.140625" style="3" customWidth="1"/>
    <col min="8971" max="8971" width="11.7109375" style="3" customWidth="1"/>
    <col min="8972" max="8972" width="11.28515625" style="3" customWidth="1"/>
    <col min="8973" max="8973" width="10.85546875" style="3" customWidth="1"/>
    <col min="8974" max="8974" width="11.5703125" style="3" customWidth="1"/>
    <col min="8975" max="8975" width="9.85546875" style="3" customWidth="1"/>
    <col min="8976" max="8976" width="22.5703125" style="3" customWidth="1"/>
    <col min="8977" max="9216" width="9.140625" style="3"/>
    <col min="9217" max="9217" width="65.140625" style="3" customWidth="1"/>
    <col min="9218" max="9218" width="10.140625" style="3" customWidth="1"/>
    <col min="9219" max="9219" width="7.140625" style="3" customWidth="1"/>
    <col min="9220" max="9221" width="11.42578125" style="3" customWidth="1"/>
    <col min="9222" max="9222" width="12.42578125" style="3" customWidth="1"/>
    <col min="9223" max="9223" width="11.85546875" style="3" customWidth="1"/>
    <col min="9224" max="9224" width="11.42578125" style="3" customWidth="1"/>
    <col min="9225" max="9225" width="9.28515625" style="3" customWidth="1"/>
    <col min="9226" max="9226" width="11.140625" style="3" customWidth="1"/>
    <col min="9227" max="9227" width="11.7109375" style="3" customWidth="1"/>
    <col min="9228" max="9228" width="11.28515625" style="3" customWidth="1"/>
    <col min="9229" max="9229" width="10.85546875" style="3" customWidth="1"/>
    <col min="9230" max="9230" width="11.5703125" style="3" customWidth="1"/>
    <col min="9231" max="9231" width="9.85546875" style="3" customWidth="1"/>
    <col min="9232" max="9232" width="22.5703125" style="3" customWidth="1"/>
    <col min="9233" max="9472" width="9.140625" style="3"/>
    <col min="9473" max="9473" width="65.140625" style="3" customWidth="1"/>
    <col min="9474" max="9474" width="10.140625" style="3" customWidth="1"/>
    <col min="9475" max="9475" width="7.140625" style="3" customWidth="1"/>
    <col min="9476" max="9477" width="11.42578125" style="3" customWidth="1"/>
    <col min="9478" max="9478" width="12.42578125" style="3" customWidth="1"/>
    <col min="9479" max="9479" width="11.85546875" style="3" customWidth="1"/>
    <col min="9480" max="9480" width="11.42578125" style="3" customWidth="1"/>
    <col min="9481" max="9481" width="9.28515625" style="3" customWidth="1"/>
    <col min="9482" max="9482" width="11.140625" style="3" customWidth="1"/>
    <col min="9483" max="9483" width="11.7109375" style="3" customWidth="1"/>
    <col min="9484" max="9484" width="11.28515625" style="3" customWidth="1"/>
    <col min="9485" max="9485" width="10.85546875" style="3" customWidth="1"/>
    <col min="9486" max="9486" width="11.5703125" style="3" customWidth="1"/>
    <col min="9487" max="9487" width="9.85546875" style="3" customWidth="1"/>
    <col min="9488" max="9488" width="22.5703125" style="3" customWidth="1"/>
    <col min="9489" max="9728" width="9.140625" style="3"/>
    <col min="9729" max="9729" width="65.140625" style="3" customWidth="1"/>
    <col min="9730" max="9730" width="10.140625" style="3" customWidth="1"/>
    <col min="9731" max="9731" width="7.140625" style="3" customWidth="1"/>
    <col min="9732" max="9733" width="11.42578125" style="3" customWidth="1"/>
    <col min="9734" max="9734" width="12.42578125" style="3" customWidth="1"/>
    <col min="9735" max="9735" width="11.85546875" style="3" customWidth="1"/>
    <col min="9736" max="9736" width="11.42578125" style="3" customWidth="1"/>
    <col min="9737" max="9737" width="9.28515625" style="3" customWidth="1"/>
    <col min="9738" max="9738" width="11.140625" style="3" customWidth="1"/>
    <col min="9739" max="9739" width="11.7109375" style="3" customWidth="1"/>
    <col min="9740" max="9740" width="11.28515625" style="3" customWidth="1"/>
    <col min="9741" max="9741" width="10.85546875" style="3" customWidth="1"/>
    <col min="9742" max="9742" width="11.5703125" style="3" customWidth="1"/>
    <col min="9743" max="9743" width="9.85546875" style="3" customWidth="1"/>
    <col min="9744" max="9744" width="22.5703125" style="3" customWidth="1"/>
    <col min="9745" max="9984" width="9.140625" style="3"/>
    <col min="9985" max="9985" width="65.140625" style="3" customWidth="1"/>
    <col min="9986" max="9986" width="10.140625" style="3" customWidth="1"/>
    <col min="9987" max="9987" width="7.140625" style="3" customWidth="1"/>
    <col min="9988" max="9989" width="11.42578125" style="3" customWidth="1"/>
    <col min="9990" max="9990" width="12.42578125" style="3" customWidth="1"/>
    <col min="9991" max="9991" width="11.85546875" style="3" customWidth="1"/>
    <col min="9992" max="9992" width="11.42578125" style="3" customWidth="1"/>
    <col min="9993" max="9993" width="9.28515625" style="3" customWidth="1"/>
    <col min="9994" max="9994" width="11.140625" style="3" customWidth="1"/>
    <col min="9995" max="9995" width="11.7109375" style="3" customWidth="1"/>
    <col min="9996" max="9996" width="11.28515625" style="3" customWidth="1"/>
    <col min="9997" max="9997" width="10.85546875" style="3" customWidth="1"/>
    <col min="9998" max="9998" width="11.5703125" style="3" customWidth="1"/>
    <col min="9999" max="9999" width="9.85546875" style="3" customWidth="1"/>
    <col min="10000" max="10000" width="22.5703125" style="3" customWidth="1"/>
    <col min="10001" max="10240" width="9.140625" style="3"/>
    <col min="10241" max="10241" width="65.140625" style="3" customWidth="1"/>
    <col min="10242" max="10242" width="10.140625" style="3" customWidth="1"/>
    <col min="10243" max="10243" width="7.140625" style="3" customWidth="1"/>
    <col min="10244" max="10245" width="11.42578125" style="3" customWidth="1"/>
    <col min="10246" max="10246" width="12.42578125" style="3" customWidth="1"/>
    <col min="10247" max="10247" width="11.85546875" style="3" customWidth="1"/>
    <col min="10248" max="10248" width="11.42578125" style="3" customWidth="1"/>
    <col min="10249" max="10249" width="9.28515625" style="3" customWidth="1"/>
    <col min="10250" max="10250" width="11.140625" style="3" customWidth="1"/>
    <col min="10251" max="10251" width="11.7109375" style="3" customWidth="1"/>
    <col min="10252" max="10252" width="11.28515625" style="3" customWidth="1"/>
    <col min="10253" max="10253" width="10.85546875" style="3" customWidth="1"/>
    <col min="10254" max="10254" width="11.5703125" style="3" customWidth="1"/>
    <col min="10255" max="10255" width="9.85546875" style="3" customWidth="1"/>
    <col min="10256" max="10256" width="22.5703125" style="3" customWidth="1"/>
    <col min="10257" max="10496" width="9.140625" style="3"/>
    <col min="10497" max="10497" width="65.140625" style="3" customWidth="1"/>
    <col min="10498" max="10498" width="10.140625" style="3" customWidth="1"/>
    <col min="10499" max="10499" width="7.140625" style="3" customWidth="1"/>
    <col min="10500" max="10501" width="11.42578125" style="3" customWidth="1"/>
    <col min="10502" max="10502" width="12.42578125" style="3" customWidth="1"/>
    <col min="10503" max="10503" width="11.85546875" style="3" customWidth="1"/>
    <col min="10504" max="10504" width="11.42578125" style="3" customWidth="1"/>
    <col min="10505" max="10505" width="9.28515625" style="3" customWidth="1"/>
    <col min="10506" max="10506" width="11.140625" style="3" customWidth="1"/>
    <col min="10507" max="10507" width="11.7109375" style="3" customWidth="1"/>
    <col min="10508" max="10508" width="11.28515625" style="3" customWidth="1"/>
    <col min="10509" max="10509" width="10.85546875" style="3" customWidth="1"/>
    <col min="10510" max="10510" width="11.5703125" style="3" customWidth="1"/>
    <col min="10511" max="10511" width="9.85546875" style="3" customWidth="1"/>
    <col min="10512" max="10512" width="22.5703125" style="3" customWidth="1"/>
    <col min="10513" max="10752" width="9.140625" style="3"/>
    <col min="10753" max="10753" width="65.140625" style="3" customWidth="1"/>
    <col min="10754" max="10754" width="10.140625" style="3" customWidth="1"/>
    <col min="10755" max="10755" width="7.140625" style="3" customWidth="1"/>
    <col min="10756" max="10757" width="11.42578125" style="3" customWidth="1"/>
    <col min="10758" max="10758" width="12.42578125" style="3" customWidth="1"/>
    <col min="10759" max="10759" width="11.85546875" style="3" customWidth="1"/>
    <col min="10760" max="10760" width="11.42578125" style="3" customWidth="1"/>
    <col min="10761" max="10761" width="9.28515625" style="3" customWidth="1"/>
    <col min="10762" max="10762" width="11.140625" style="3" customWidth="1"/>
    <col min="10763" max="10763" width="11.7109375" style="3" customWidth="1"/>
    <col min="10764" max="10764" width="11.28515625" style="3" customWidth="1"/>
    <col min="10765" max="10765" width="10.85546875" style="3" customWidth="1"/>
    <col min="10766" max="10766" width="11.5703125" style="3" customWidth="1"/>
    <col min="10767" max="10767" width="9.85546875" style="3" customWidth="1"/>
    <col min="10768" max="10768" width="22.5703125" style="3" customWidth="1"/>
    <col min="10769" max="11008" width="9.140625" style="3"/>
    <col min="11009" max="11009" width="65.140625" style="3" customWidth="1"/>
    <col min="11010" max="11010" width="10.140625" style="3" customWidth="1"/>
    <col min="11011" max="11011" width="7.140625" style="3" customWidth="1"/>
    <col min="11012" max="11013" width="11.42578125" style="3" customWidth="1"/>
    <col min="11014" max="11014" width="12.42578125" style="3" customWidth="1"/>
    <col min="11015" max="11015" width="11.85546875" style="3" customWidth="1"/>
    <col min="11016" max="11016" width="11.42578125" style="3" customWidth="1"/>
    <col min="11017" max="11017" width="9.28515625" style="3" customWidth="1"/>
    <col min="11018" max="11018" width="11.140625" style="3" customWidth="1"/>
    <col min="11019" max="11019" width="11.7109375" style="3" customWidth="1"/>
    <col min="11020" max="11020" width="11.28515625" style="3" customWidth="1"/>
    <col min="11021" max="11021" width="10.85546875" style="3" customWidth="1"/>
    <col min="11022" max="11022" width="11.5703125" style="3" customWidth="1"/>
    <col min="11023" max="11023" width="9.85546875" style="3" customWidth="1"/>
    <col min="11024" max="11024" width="22.5703125" style="3" customWidth="1"/>
    <col min="11025" max="11264" width="9.140625" style="3"/>
    <col min="11265" max="11265" width="65.140625" style="3" customWidth="1"/>
    <col min="11266" max="11266" width="10.140625" style="3" customWidth="1"/>
    <col min="11267" max="11267" width="7.140625" style="3" customWidth="1"/>
    <col min="11268" max="11269" width="11.42578125" style="3" customWidth="1"/>
    <col min="11270" max="11270" width="12.42578125" style="3" customWidth="1"/>
    <col min="11271" max="11271" width="11.85546875" style="3" customWidth="1"/>
    <col min="11272" max="11272" width="11.42578125" style="3" customWidth="1"/>
    <col min="11273" max="11273" width="9.28515625" style="3" customWidth="1"/>
    <col min="11274" max="11274" width="11.140625" style="3" customWidth="1"/>
    <col min="11275" max="11275" width="11.7109375" style="3" customWidth="1"/>
    <col min="11276" max="11276" width="11.28515625" style="3" customWidth="1"/>
    <col min="11277" max="11277" width="10.85546875" style="3" customWidth="1"/>
    <col min="11278" max="11278" width="11.5703125" style="3" customWidth="1"/>
    <col min="11279" max="11279" width="9.85546875" style="3" customWidth="1"/>
    <col min="11280" max="11280" width="22.5703125" style="3" customWidth="1"/>
    <col min="11281" max="11520" width="9.140625" style="3"/>
    <col min="11521" max="11521" width="65.140625" style="3" customWidth="1"/>
    <col min="11522" max="11522" width="10.140625" style="3" customWidth="1"/>
    <col min="11523" max="11523" width="7.140625" style="3" customWidth="1"/>
    <col min="11524" max="11525" width="11.42578125" style="3" customWidth="1"/>
    <col min="11526" max="11526" width="12.42578125" style="3" customWidth="1"/>
    <col min="11527" max="11527" width="11.85546875" style="3" customWidth="1"/>
    <col min="11528" max="11528" width="11.42578125" style="3" customWidth="1"/>
    <col min="11529" max="11529" width="9.28515625" style="3" customWidth="1"/>
    <col min="11530" max="11530" width="11.140625" style="3" customWidth="1"/>
    <col min="11531" max="11531" width="11.7109375" style="3" customWidth="1"/>
    <col min="11532" max="11532" width="11.28515625" style="3" customWidth="1"/>
    <col min="11533" max="11533" width="10.85546875" style="3" customWidth="1"/>
    <col min="11534" max="11534" width="11.5703125" style="3" customWidth="1"/>
    <col min="11535" max="11535" width="9.85546875" style="3" customWidth="1"/>
    <col min="11536" max="11536" width="22.5703125" style="3" customWidth="1"/>
    <col min="11537" max="11776" width="9.140625" style="3"/>
    <col min="11777" max="11777" width="65.140625" style="3" customWidth="1"/>
    <col min="11778" max="11778" width="10.140625" style="3" customWidth="1"/>
    <col min="11779" max="11779" width="7.140625" style="3" customWidth="1"/>
    <col min="11780" max="11781" width="11.42578125" style="3" customWidth="1"/>
    <col min="11782" max="11782" width="12.42578125" style="3" customWidth="1"/>
    <col min="11783" max="11783" width="11.85546875" style="3" customWidth="1"/>
    <col min="11784" max="11784" width="11.42578125" style="3" customWidth="1"/>
    <col min="11785" max="11785" width="9.28515625" style="3" customWidth="1"/>
    <col min="11786" max="11786" width="11.140625" style="3" customWidth="1"/>
    <col min="11787" max="11787" width="11.7109375" style="3" customWidth="1"/>
    <col min="11788" max="11788" width="11.28515625" style="3" customWidth="1"/>
    <col min="11789" max="11789" width="10.85546875" style="3" customWidth="1"/>
    <col min="11790" max="11790" width="11.5703125" style="3" customWidth="1"/>
    <col min="11791" max="11791" width="9.85546875" style="3" customWidth="1"/>
    <col min="11792" max="11792" width="22.5703125" style="3" customWidth="1"/>
    <col min="11793" max="12032" width="9.140625" style="3"/>
    <col min="12033" max="12033" width="65.140625" style="3" customWidth="1"/>
    <col min="12034" max="12034" width="10.140625" style="3" customWidth="1"/>
    <col min="12035" max="12035" width="7.140625" style="3" customWidth="1"/>
    <col min="12036" max="12037" width="11.42578125" style="3" customWidth="1"/>
    <col min="12038" max="12038" width="12.42578125" style="3" customWidth="1"/>
    <col min="12039" max="12039" width="11.85546875" style="3" customWidth="1"/>
    <col min="12040" max="12040" width="11.42578125" style="3" customWidth="1"/>
    <col min="12041" max="12041" width="9.28515625" style="3" customWidth="1"/>
    <col min="12042" max="12042" width="11.140625" style="3" customWidth="1"/>
    <col min="12043" max="12043" width="11.7109375" style="3" customWidth="1"/>
    <col min="12044" max="12044" width="11.28515625" style="3" customWidth="1"/>
    <col min="12045" max="12045" width="10.85546875" style="3" customWidth="1"/>
    <col min="12046" max="12046" width="11.5703125" style="3" customWidth="1"/>
    <col min="12047" max="12047" width="9.85546875" style="3" customWidth="1"/>
    <col min="12048" max="12048" width="22.5703125" style="3" customWidth="1"/>
    <col min="12049" max="12288" width="9.140625" style="3"/>
    <col min="12289" max="12289" width="65.140625" style="3" customWidth="1"/>
    <col min="12290" max="12290" width="10.140625" style="3" customWidth="1"/>
    <col min="12291" max="12291" width="7.140625" style="3" customWidth="1"/>
    <col min="12292" max="12293" width="11.42578125" style="3" customWidth="1"/>
    <col min="12294" max="12294" width="12.42578125" style="3" customWidth="1"/>
    <col min="12295" max="12295" width="11.85546875" style="3" customWidth="1"/>
    <col min="12296" max="12296" width="11.42578125" style="3" customWidth="1"/>
    <col min="12297" max="12297" width="9.28515625" style="3" customWidth="1"/>
    <col min="12298" max="12298" width="11.140625" style="3" customWidth="1"/>
    <col min="12299" max="12299" width="11.7109375" style="3" customWidth="1"/>
    <col min="12300" max="12300" width="11.28515625" style="3" customWidth="1"/>
    <col min="12301" max="12301" width="10.85546875" style="3" customWidth="1"/>
    <col min="12302" max="12302" width="11.5703125" style="3" customWidth="1"/>
    <col min="12303" max="12303" width="9.85546875" style="3" customWidth="1"/>
    <col min="12304" max="12304" width="22.5703125" style="3" customWidth="1"/>
    <col min="12305" max="12544" width="9.140625" style="3"/>
    <col min="12545" max="12545" width="65.140625" style="3" customWidth="1"/>
    <col min="12546" max="12546" width="10.140625" style="3" customWidth="1"/>
    <col min="12547" max="12547" width="7.140625" style="3" customWidth="1"/>
    <col min="12548" max="12549" width="11.42578125" style="3" customWidth="1"/>
    <col min="12550" max="12550" width="12.42578125" style="3" customWidth="1"/>
    <col min="12551" max="12551" width="11.85546875" style="3" customWidth="1"/>
    <col min="12552" max="12552" width="11.42578125" style="3" customWidth="1"/>
    <col min="12553" max="12553" width="9.28515625" style="3" customWidth="1"/>
    <col min="12554" max="12554" width="11.140625" style="3" customWidth="1"/>
    <col min="12555" max="12555" width="11.7109375" style="3" customWidth="1"/>
    <col min="12556" max="12556" width="11.28515625" style="3" customWidth="1"/>
    <col min="12557" max="12557" width="10.85546875" style="3" customWidth="1"/>
    <col min="12558" max="12558" width="11.5703125" style="3" customWidth="1"/>
    <col min="12559" max="12559" width="9.85546875" style="3" customWidth="1"/>
    <col min="12560" max="12560" width="22.5703125" style="3" customWidth="1"/>
    <col min="12561" max="12800" width="9.140625" style="3"/>
    <col min="12801" max="12801" width="65.140625" style="3" customWidth="1"/>
    <col min="12802" max="12802" width="10.140625" style="3" customWidth="1"/>
    <col min="12803" max="12803" width="7.140625" style="3" customWidth="1"/>
    <col min="12804" max="12805" width="11.42578125" style="3" customWidth="1"/>
    <col min="12806" max="12806" width="12.42578125" style="3" customWidth="1"/>
    <col min="12807" max="12807" width="11.85546875" style="3" customWidth="1"/>
    <col min="12808" max="12808" width="11.42578125" style="3" customWidth="1"/>
    <col min="12809" max="12809" width="9.28515625" style="3" customWidth="1"/>
    <col min="12810" max="12810" width="11.140625" style="3" customWidth="1"/>
    <col min="12811" max="12811" width="11.7109375" style="3" customWidth="1"/>
    <col min="12812" max="12812" width="11.28515625" style="3" customWidth="1"/>
    <col min="12813" max="12813" width="10.85546875" style="3" customWidth="1"/>
    <col min="12814" max="12814" width="11.5703125" style="3" customWidth="1"/>
    <col min="12815" max="12815" width="9.85546875" style="3" customWidth="1"/>
    <col min="12816" max="12816" width="22.5703125" style="3" customWidth="1"/>
    <col min="12817" max="13056" width="9.140625" style="3"/>
    <col min="13057" max="13057" width="65.140625" style="3" customWidth="1"/>
    <col min="13058" max="13058" width="10.140625" style="3" customWidth="1"/>
    <col min="13059" max="13059" width="7.140625" style="3" customWidth="1"/>
    <col min="13060" max="13061" width="11.42578125" style="3" customWidth="1"/>
    <col min="13062" max="13062" width="12.42578125" style="3" customWidth="1"/>
    <col min="13063" max="13063" width="11.85546875" style="3" customWidth="1"/>
    <col min="13064" max="13064" width="11.42578125" style="3" customWidth="1"/>
    <col min="13065" max="13065" width="9.28515625" style="3" customWidth="1"/>
    <col min="13066" max="13066" width="11.140625" style="3" customWidth="1"/>
    <col min="13067" max="13067" width="11.7109375" style="3" customWidth="1"/>
    <col min="13068" max="13068" width="11.28515625" style="3" customWidth="1"/>
    <col min="13069" max="13069" width="10.85546875" style="3" customWidth="1"/>
    <col min="13070" max="13070" width="11.5703125" style="3" customWidth="1"/>
    <col min="13071" max="13071" width="9.85546875" style="3" customWidth="1"/>
    <col min="13072" max="13072" width="22.5703125" style="3" customWidth="1"/>
    <col min="13073" max="13312" width="9.140625" style="3"/>
    <col min="13313" max="13313" width="65.140625" style="3" customWidth="1"/>
    <col min="13314" max="13314" width="10.140625" style="3" customWidth="1"/>
    <col min="13315" max="13315" width="7.140625" style="3" customWidth="1"/>
    <col min="13316" max="13317" width="11.42578125" style="3" customWidth="1"/>
    <col min="13318" max="13318" width="12.42578125" style="3" customWidth="1"/>
    <col min="13319" max="13319" width="11.85546875" style="3" customWidth="1"/>
    <col min="13320" max="13320" width="11.42578125" style="3" customWidth="1"/>
    <col min="13321" max="13321" width="9.28515625" style="3" customWidth="1"/>
    <col min="13322" max="13322" width="11.140625" style="3" customWidth="1"/>
    <col min="13323" max="13323" width="11.7109375" style="3" customWidth="1"/>
    <col min="13324" max="13324" width="11.28515625" style="3" customWidth="1"/>
    <col min="13325" max="13325" width="10.85546875" style="3" customWidth="1"/>
    <col min="13326" max="13326" width="11.5703125" style="3" customWidth="1"/>
    <col min="13327" max="13327" width="9.85546875" style="3" customWidth="1"/>
    <col min="13328" max="13328" width="22.5703125" style="3" customWidth="1"/>
    <col min="13329" max="13568" width="9.140625" style="3"/>
    <col min="13569" max="13569" width="65.140625" style="3" customWidth="1"/>
    <col min="13570" max="13570" width="10.140625" style="3" customWidth="1"/>
    <col min="13571" max="13571" width="7.140625" style="3" customWidth="1"/>
    <col min="13572" max="13573" width="11.42578125" style="3" customWidth="1"/>
    <col min="13574" max="13574" width="12.42578125" style="3" customWidth="1"/>
    <col min="13575" max="13575" width="11.85546875" style="3" customWidth="1"/>
    <col min="13576" max="13576" width="11.42578125" style="3" customWidth="1"/>
    <col min="13577" max="13577" width="9.28515625" style="3" customWidth="1"/>
    <col min="13578" max="13578" width="11.140625" style="3" customWidth="1"/>
    <col min="13579" max="13579" width="11.7109375" style="3" customWidth="1"/>
    <col min="13580" max="13580" width="11.28515625" style="3" customWidth="1"/>
    <col min="13581" max="13581" width="10.85546875" style="3" customWidth="1"/>
    <col min="13582" max="13582" width="11.5703125" style="3" customWidth="1"/>
    <col min="13583" max="13583" width="9.85546875" style="3" customWidth="1"/>
    <col min="13584" max="13584" width="22.5703125" style="3" customWidth="1"/>
    <col min="13585" max="13824" width="9.140625" style="3"/>
    <col min="13825" max="13825" width="65.140625" style="3" customWidth="1"/>
    <col min="13826" max="13826" width="10.140625" style="3" customWidth="1"/>
    <col min="13827" max="13827" width="7.140625" style="3" customWidth="1"/>
    <col min="13828" max="13829" width="11.42578125" style="3" customWidth="1"/>
    <col min="13830" max="13830" width="12.42578125" style="3" customWidth="1"/>
    <col min="13831" max="13831" width="11.85546875" style="3" customWidth="1"/>
    <col min="13832" max="13832" width="11.42578125" style="3" customWidth="1"/>
    <col min="13833" max="13833" width="9.28515625" style="3" customWidth="1"/>
    <col min="13834" max="13834" width="11.140625" style="3" customWidth="1"/>
    <col min="13835" max="13835" width="11.7109375" style="3" customWidth="1"/>
    <col min="13836" max="13836" width="11.28515625" style="3" customWidth="1"/>
    <col min="13837" max="13837" width="10.85546875" style="3" customWidth="1"/>
    <col min="13838" max="13838" width="11.5703125" style="3" customWidth="1"/>
    <col min="13839" max="13839" width="9.85546875" style="3" customWidth="1"/>
    <col min="13840" max="13840" width="22.5703125" style="3" customWidth="1"/>
    <col min="13841" max="14080" width="9.140625" style="3"/>
    <col min="14081" max="14081" width="65.140625" style="3" customWidth="1"/>
    <col min="14082" max="14082" width="10.140625" style="3" customWidth="1"/>
    <col min="14083" max="14083" width="7.140625" style="3" customWidth="1"/>
    <col min="14084" max="14085" width="11.42578125" style="3" customWidth="1"/>
    <col min="14086" max="14086" width="12.42578125" style="3" customWidth="1"/>
    <col min="14087" max="14087" width="11.85546875" style="3" customWidth="1"/>
    <col min="14088" max="14088" width="11.42578125" style="3" customWidth="1"/>
    <col min="14089" max="14089" width="9.28515625" style="3" customWidth="1"/>
    <col min="14090" max="14090" width="11.140625" style="3" customWidth="1"/>
    <col min="14091" max="14091" width="11.7109375" style="3" customWidth="1"/>
    <col min="14092" max="14092" width="11.28515625" style="3" customWidth="1"/>
    <col min="14093" max="14093" width="10.85546875" style="3" customWidth="1"/>
    <col min="14094" max="14094" width="11.5703125" style="3" customWidth="1"/>
    <col min="14095" max="14095" width="9.85546875" style="3" customWidth="1"/>
    <col min="14096" max="14096" width="22.5703125" style="3" customWidth="1"/>
    <col min="14097" max="14336" width="9.140625" style="3"/>
    <col min="14337" max="14337" width="65.140625" style="3" customWidth="1"/>
    <col min="14338" max="14338" width="10.140625" style="3" customWidth="1"/>
    <col min="14339" max="14339" width="7.140625" style="3" customWidth="1"/>
    <col min="14340" max="14341" width="11.42578125" style="3" customWidth="1"/>
    <col min="14342" max="14342" width="12.42578125" style="3" customWidth="1"/>
    <col min="14343" max="14343" width="11.85546875" style="3" customWidth="1"/>
    <col min="14344" max="14344" width="11.42578125" style="3" customWidth="1"/>
    <col min="14345" max="14345" width="9.28515625" style="3" customWidth="1"/>
    <col min="14346" max="14346" width="11.140625" style="3" customWidth="1"/>
    <col min="14347" max="14347" width="11.7109375" style="3" customWidth="1"/>
    <col min="14348" max="14348" width="11.28515625" style="3" customWidth="1"/>
    <col min="14349" max="14349" width="10.85546875" style="3" customWidth="1"/>
    <col min="14350" max="14350" width="11.5703125" style="3" customWidth="1"/>
    <col min="14351" max="14351" width="9.85546875" style="3" customWidth="1"/>
    <col min="14352" max="14352" width="22.5703125" style="3" customWidth="1"/>
    <col min="14353" max="14592" width="9.140625" style="3"/>
    <col min="14593" max="14593" width="65.140625" style="3" customWidth="1"/>
    <col min="14594" max="14594" width="10.140625" style="3" customWidth="1"/>
    <col min="14595" max="14595" width="7.140625" style="3" customWidth="1"/>
    <col min="14596" max="14597" width="11.42578125" style="3" customWidth="1"/>
    <col min="14598" max="14598" width="12.42578125" style="3" customWidth="1"/>
    <col min="14599" max="14599" width="11.85546875" style="3" customWidth="1"/>
    <col min="14600" max="14600" width="11.42578125" style="3" customWidth="1"/>
    <col min="14601" max="14601" width="9.28515625" style="3" customWidth="1"/>
    <col min="14602" max="14602" width="11.140625" style="3" customWidth="1"/>
    <col min="14603" max="14603" width="11.7109375" style="3" customWidth="1"/>
    <col min="14604" max="14604" width="11.28515625" style="3" customWidth="1"/>
    <col min="14605" max="14605" width="10.85546875" style="3" customWidth="1"/>
    <col min="14606" max="14606" width="11.5703125" style="3" customWidth="1"/>
    <col min="14607" max="14607" width="9.85546875" style="3" customWidth="1"/>
    <col min="14608" max="14608" width="22.5703125" style="3" customWidth="1"/>
    <col min="14609" max="14848" width="9.140625" style="3"/>
    <col min="14849" max="14849" width="65.140625" style="3" customWidth="1"/>
    <col min="14850" max="14850" width="10.140625" style="3" customWidth="1"/>
    <col min="14851" max="14851" width="7.140625" style="3" customWidth="1"/>
    <col min="14852" max="14853" width="11.42578125" style="3" customWidth="1"/>
    <col min="14854" max="14854" width="12.42578125" style="3" customWidth="1"/>
    <col min="14855" max="14855" width="11.85546875" style="3" customWidth="1"/>
    <col min="14856" max="14856" width="11.42578125" style="3" customWidth="1"/>
    <col min="14857" max="14857" width="9.28515625" style="3" customWidth="1"/>
    <col min="14858" max="14858" width="11.140625" style="3" customWidth="1"/>
    <col min="14859" max="14859" width="11.7109375" style="3" customWidth="1"/>
    <col min="14860" max="14860" width="11.28515625" style="3" customWidth="1"/>
    <col min="14861" max="14861" width="10.85546875" style="3" customWidth="1"/>
    <col min="14862" max="14862" width="11.5703125" style="3" customWidth="1"/>
    <col min="14863" max="14863" width="9.85546875" style="3" customWidth="1"/>
    <col min="14864" max="14864" width="22.5703125" style="3" customWidth="1"/>
    <col min="14865" max="15104" width="9.140625" style="3"/>
    <col min="15105" max="15105" width="65.140625" style="3" customWidth="1"/>
    <col min="15106" max="15106" width="10.140625" style="3" customWidth="1"/>
    <col min="15107" max="15107" width="7.140625" style="3" customWidth="1"/>
    <col min="15108" max="15109" width="11.42578125" style="3" customWidth="1"/>
    <col min="15110" max="15110" width="12.42578125" style="3" customWidth="1"/>
    <col min="15111" max="15111" width="11.85546875" style="3" customWidth="1"/>
    <col min="15112" max="15112" width="11.42578125" style="3" customWidth="1"/>
    <col min="15113" max="15113" width="9.28515625" style="3" customWidth="1"/>
    <col min="15114" max="15114" width="11.140625" style="3" customWidth="1"/>
    <col min="15115" max="15115" width="11.7109375" style="3" customWidth="1"/>
    <col min="15116" max="15116" width="11.28515625" style="3" customWidth="1"/>
    <col min="15117" max="15117" width="10.85546875" style="3" customWidth="1"/>
    <col min="15118" max="15118" width="11.5703125" style="3" customWidth="1"/>
    <col min="15119" max="15119" width="9.85546875" style="3" customWidth="1"/>
    <col min="15120" max="15120" width="22.5703125" style="3" customWidth="1"/>
    <col min="15121" max="15360" width="9.140625" style="3"/>
    <col min="15361" max="15361" width="65.140625" style="3" customWidth="1"/>
    <col min="15362" max="15362" width="10.140625" style="3" customWidth="1"/>
    <col min="15363" max="15363" width="7.140625" style="3" customWidth="1"/>
    <col min="15364" max="15365" width="11.42578125" style="3" customWidth="1"/>
    <col min="15366" max="15366" width="12.42578125" style="3" customWidth="1"/>
    <col min="15367" max="15367" width="11.85546875" style="3" customWidth="1"/>
    <col min="15368" max="15368" width="11.42578125" style="3" customWidth="1"/>
    <col min="15369" max="15369" width="9.28515625" style="3" customWidth="1"/>
    <col min="15370" max="15370" width="11.140625" style="3" customWidth="1"/>
    <col min="15371" max="15371" width="11.7109375" style="3" customWidth="1"/>
    <col min="15372" max="15372" width="11.28515625" style="3" customWidth="1"/>
    <col min="15373" max="15373" width="10.85546875" style="3" customWidth="1"/>
    <col min="15374" max="15374" width="11.5703125" style="3" customWidth="1"/>
    <col min="15375" max="15375" width="9.85546875" style="3" customWidth="1"/>
    <col min="15376" max="15376" width="22.5703125" style="3" customWidth="1"/>
    <col min="15377" max="15616" width="9.140625" style="3"/>
    <col min="15617" max="15617" width="65.140625" style="3" customWidth="1"/>
    <col min="15618" max="15618" width="10.140625" style="3" customWidth="1"/>
    <col min="15619" max="15619" width="7.140625" style="3" customWidth="1"/>
    <col min="15620" max="15621" width="11.42578125" style="3" customWidth="1"/>
    <col min="15622" max="15622" width="12.42578125" style="3" customWidth="1"/>
    <col min="15623" max="15623" width="11.85546875" style="3" customWidth="1"/>
    <col min="15624" max="15624" width="11.42578125" style="3" customWidth="1"/>
    <col min="15625" max="15625" width="9.28515625" style="3" customWidth="1"/>
    <col min="15626" max="15626" width="11.140625" style="3" customWidth="1"/>
    <col min="15627" max="15627" width="11.7109375" style="3" customWidth="1"/>
    <col min="15628" max="15628" width="11.28515625" style="3" customWidth="1"/>
    <col min="15629" max="15629" width="10.85546875" style="3" customWidth="1"/>
    <col min="15630" max="15630" width="11.5703125" style="3" customWidth="1"/>
    <col min="15631" max="15631" width="9.85546875" style="3" customWidth="1"/>
    <col min="15632" max="15632" width="22.5703125" style="3" customWidth="1"/>
    <col min="15633" max="15872" width="9.140625" style="3"/>
    <col min="15873" max="15873" width="65.140625" style="3" customWidth="1"/>
    <col min="15874" max="15874" width="10.140625" style="3" customWidth="1"/>
    <col min="15875" max="15875" width="7.140625" style="3" customWidth="1"/>
    <col min="15876" max="15877" width="11.42578125" style="3" customWidth="1"/>
    <col min="15878" max="15878" width="12.42578125" style="3" customWidth="1"/>
    <col min="15879" max="15879" width="11.85546875" style="3" customWidth="1"/>
    <col min="15880" max="15880" width="11.42578125" style="3" customWidth="1"/>
    <col min="15881" max="15881" width="9.28515625" style="3" customWidth="1"/>
    <col min="15882" max="15882" width="11.140625" style="3" customWidth="1"/>
    <col min="15883" max="15883" width="11.7109375" style="3" customWidth="1"/>
    <col min="15884" max="15884" width="11.28515625" style="3" customWidth="1"/>
    <col min="15885" max="15885" width="10.85546875" style="3" customWidth="1"/>
    <col min="15886" max="15886" width="11.5703125" style="3" customWidth="1"/>
    <col min="15887" max="15887" width="9.85546875" style="3" customWidth="1"/>
    <col min="15888" max="15888" width="22.5703125" style="3" customWidth="1"/>
    <col min="15889" max="16128" width="9.140625" style="3"/>
    <col min="16129" max="16129" width="65.140625" style="3" customWidth="1"/>
    <col min="16130" max="16130" width="10.140625" style="3" customWidth="1"/>
    <col min="16131" max="16131" width="7.140625" style="3" customWidth="1"/>
    <col min="16132" max="16133" width="11.42578125" style="3" customWidth="1"/>
    <col min="16134" max="16134" width="12.42578125" style="3" customWidth="1"/>
    <col min="16135" max="16135" width="11.85546875" style="3" customWidth="1"/>
    <col min="16136" max="16136" width="11.42578125" style="3" customWidth="1"/>
    <col min="16137" max="16137" width="9.28515625" style="3" customWidth="1"/>
    <col min="16138" max="16138" width="11.140625" style="3" customWidth="1"/>
    <col min="16139" max="16139" width="11.7109375" style="3" customWidth="1"/>
    <col min="16140" max="16140" width="11.28515625" style="3" customWidth="1"/>
    <col min="16141" max="16141" width="10.85546875" style="3" customWidth="1"/>
    <col min="16142" max="16142" width="11.5703125" style="3" customWidth="1"/>
    <col min="16143" max="16143" width="9.85546875" style="3" customWidth="1"/>
    <col min="16144" max="16144" width="22.5703125" style="3" customWidth="1"/>
    <col min="16145" max="16384" width="9.140625" style="3"/>
  </cols>
  <sheetData>
    <row r="1" spans="1:16" s="1" customFormat="1" ht="20.25" customHeight="1" x14ac:dyDescent="0.25">
      <c r="P1" s="2" t="s">
        <v>73</v>
      </c>
    </row>
    <row r="2" spans="1:16" s="1" customFormat="1" ht="38.25" customHeight="1" x14ac:dyDescent="0.25">
      <c r="A2" s="4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29" customFormat="1" ht="23.25" customHeight="1" x14ac:dyDescent="0.2">
      <c r="A3" s="28" t="s">
        <v>6</v>
      </c>
      <c r="B3" s="70" t="s">
        <v>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29" customFormat="1" ht="12.75" x14ac:dyDescent="0.2">
      <c r="A4" s="28" t="s">
        <v>8</v>
      </c>
      <c r="B4" s="70" t="s">
        <v>75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29" customFormat="1" ht="12.75" x14ac:dyDescent="0.2">
      <c r="A5" s="28" t="s">
        <v>10</v>
      </c>
      <c r="B5" s="70" t="s">
        <v>11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1" customFormat="1" ht="15.75" x14ac:dyDescent="0.25">
      <c r="A6" s="6" t="s">
        <v>12</v>
      </c>
      <c r="B6" s="7" t="s">
        <v>13</v>
      </c>
      <c r="C6" s="7"/>
      <c r="D6" s="7"/>
      <c r="E6" s="7"/>
      <c r="F6" s="7"/>
    </row>
    <row r="7" spans="1:16" s="1" customFormat="1" ht="15.75" x14ac:dyDescent="0.25">
      <c r="A7" s="6" t="s">
        <v>14</v>
      </c>
      <c r="B7" s="9" t="s">
        <v>15</v>
      </c>
      <c r="C7" s="7"/>
      <c r="D7" s="7"/>
      <c r="E7" s="7"/>
      <c r="F7" s="7"/>
    </row>
    <row r="8" spans="1:16" s="1" customFormat="1" ht="15.75" x14ac:dyDescent="0.25">
      <c r="A8" s="6" t="s">
        <v>16</v>
      </c>
      <c r="B8" s="7" t="s">
        <v>17</v>
      </c>
      <c r="C8" s="7"/>
      <c r="D8" s="7"/>
      <c r="E8" s="7"/>
      <c r="F8" s="7"/>
    </row>
    <row r="9" spans="1:16" s="1" customFormat="1" ht="15.75" x14ac:dyDescent="0.25">
      <c r="A9" s="6" t="s">
        <v>18</v>
      </c>
      <c r="B9" s="7" t="s">
        <v>19</v>
      </c>
      <c r="C9" s="7"/>
      <c r="D9" s="7"/>
      <c r="E9" s="7"/>
      <c r="F9" s="7"/>
      <c r="G9" s="6"/>
      <c r="H9" s="6"/>
      <c r="I9" s="6"/>
      <c r="J9" s="6"/>
      <c r="K9" s="6"/>
    </row>
    <row r="10" spans="1:16" s="1" customFormat="1" ht="15.75" x14ac:dyDescent="0.25">
      <c r="A10" s="6" t="s">
        <v>20</v>
      </c>
      <c r="B10" s="7" t="s">
        <v>165</v>
      </c>
      <c r="C10" s="7"/>
      <c r="D10" s="7"/>
      <c r="E10" s="7"/>
      <c r="F10" s="7"/>
    </row>
    <row r="11" spans="1:16" s="1" customFormat="1" ht="60" hidden="1" customHeight="1" x14ac:dyDescent="0.25">
      <c r="P11" s="2"/>
    </row>
    <row r="12" spans="1:16" s="1" customFormat="1" ht="33" customHeight="1" x14ac:dyDescent="0.25">
      <c r="A12" s="63" t="s">
        <v>21</v>
      </c>
      <c r="B12" s="63" t="s">
        <v>22</v>
      </c>
      <c r="C12" s="63" t="s">
        <v>23</v>
      </c>
      <c r="D12" s="63" t="s">
        <v>24</v>
      </c>
      <c r="E12" s="63" t="s">
        <v>76</v>
      </c>
      <c r="F12" s="65" t="s">
        <v>77</v>
      </c>
      <c r="G12" s="65"/>
      <c r="H12" s="65"/>
      <c r="I12" s="65"/>
      <c r="J12" s="63" t="s">
        <v>27</v>
      </c>
      <c r="K12" s="63" t="s">
        <v>78</v>
      </c>
      <c r="L12" s="65" t="s">
        <v>79</v>
      </c>
      <c r="M12" s="65"/>
      <c r="N12" s="65"/>
      <c r="O12" s="65"/>
      <c r="P12" s="67" t="s">
        <v>30</v>
      </c>
    </row>
    <row r="13" spans="1:16" s="1" customFormat="1" ht="173.25" customHeight="1" x14ac:dyDescent="0.25">
      <c r="A13" s="64"/>
      <c r="B13" s="64"/>
      <c r="C13" s="64"/>
      <c r="D13" s="64"/>
      <c r="E13" s="64"/>
      <c r="F13" s="10" t="s">
        <v>31</v>
      </c>
      <c r="G13" s="10" t="s">
        <v>32</v>
      </c>
      <c r="H13" s="10" t="s">
        <v>80</v>
      </c>
      <c r="I13" s="10" t="s">
        <v>33</v>
      </c>
      <c r="J13" s="64"/>
      <c r="K13" s="64"/>
      <c r="L13" s="10" t="s">
        <v>31</v>
      </c>
      <c r="M13" s="10" t="s">
        <v>32</v>
      </c>
      <c r="N13" s="10" t="s">
        <v>80</v>
      </c>
      <c r="O13" s="10" t="s">
        <v>33</v>
      </c>
      <c r="P13" s="68"/>
    </row>
    <row r="14" spans="1:16" s="1" customFormat="1" ht="43.5" customHeight="1" x14ac:dyDescent="0.25">
      <c r="A14" s="11"/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30" t="s">
        <v>81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30" t="s">
        <v>82</v>
      </c>
      <c r="O14" s="11">
        <v>15</v>
      </c>
      <c r="P14" s="11">
        <v>16</v>
      </c>
    </row>
    <row r="15" spans="1:16" s="1" customFormat="1" ht="105.75" customHeight="1" x14ac:dyDescent="0.25">
      <c r="A15" s="12" t="s">
        <v>83</v>
      </c>
      <c r="B15" s="13" t="s">
        <v>1</v>
      </c>
      <c r="C15" s="13" t="s">
        <v>56</v>
      </c>
      <c r="D15" s="14">
        <f>E15</f>
        <v>300035.16302720003</v>
      </c>
      <c r="E15" s="14">
        <f>H15+I15</f>
        <v>300035.16302720003</v>
      </c>
      <c r="F15" s="14">
        <f>SUM(F16+F24+F29+F37+F38+F44+F40+F41+F43+F42)</f>
        <v>251094.14102720001</v>
      </c>
      <c r="G15" s="14">
        <f>SUM(G16+G44+G29+G37)</f>
        <v>3547.7000000000003</v>
      </c>
      <c r="H15" s="14">
        <f>SUM(F15:G15)</f>
        <v>254641.84102720002</v>
      </c>
      <c r="I15" s="14">
        <f>SUM(I16+I44+I29+I37+I38+I39+I42+I24+I43)</f>
        <v>45393.322</v>
      </c>
      <c r="J15" s="14">
        <f>K15</f>
        <v>156066.50546616002</v>
      </c>
      <c r="K15" s="14">
        <f>N15+O15</f>
        <v>156066.50546616002</v>
      </c>
      <c r="L15" s="14">
        <f>SUM(L16+L24+L29+L37+L38+L44+L40+L41+L43+L42)</f>
        <v>151234.50546616002</v>
      </c>
      <c r="M15" s="14">
        <f>SUM(M16+M44+M29+M37)</f>
        <v>3618</v>
      </c>
      <c r="N15" s="14">
        <f>SUM(L15:M15)</f>
        <v>154852.50546616002</v>
      </c>
      <c r="O15" s="14">
        <v>1214</v>
      </c>
      <c r="P15" s="15" t="s">
        <v>38</v>
      </c>
    </row>
    <row r="16" spans="1:16" s="1" customFormat="1" ht="31.5" x14ac:dyDescent="0.25">
      <c r="A16" s="31" t="s">
        <v>84</v>
      </c>
      <c r="B16" s="13" t="s">
        <v>1</v>
      </c>
      <c r="C16" s="13" t="s">
        <v>58</v>
      </c>
      <c r="D16" s="14">
        <f>SUM(D17+D18+D23)</f>
        <v>60191.362027200004</v>
      </c>
      <c r="E16" s="14">
        <f>SUM(E17+E18+E23)</f>
        <v>60191.362027200004</v>
      </c>
      <c r="F16" s="14">
        <f>SUM(F17+F18+F23)</f>
        <v>57721.962027200003</v>
      </c>
      <c r="G16" s="14">
        <f>SUM(G17+G23)</f>
        <v>640.4</v>
      </c>
      <c r="H16" s="14">
        <f>SUM(F16:G16)</f>
        <v>58362.362027200004</v>
      </c>
      <c r="I16" s="14">
        <f>SUM(I17+I23)</f>
        <v>1829</v>
      </c>
      <c r="J16" s="14">
        <f>SUM(J17+J18+J23)</f>
        <v>54171.740666159996</v>
      </c>
      <c r="K16" s="14">
        <f>SUM(K17+K18+K23)</f>
        <v>54171.740666159996</v>
      </c>
      <c r="L16" s="14">
        <f>SUM(L17+L18+L23)</f>
        <v>53143.740666159996</v>
      </c>
      <c r="M16" s="14">
        <f>SUM(M17+M23)</f>
        <v>836</v>
      </c>
      <c r="N16" s="14">
        <f>SUM(L16:M16)</f>
        <v>53979.740666159996</v>
      </c>
      <c r="O16" s="14">
        <f>SUM(O17+O23)</f>
        <v>192</v>
      </c>
      <c r="P16" s="32"/>
    </row>
    <row r="17" spans="1:16" s="1" customFormat="1" ht="15.75" x14ac:dyDescent="0.25">
      <c r="A17" s="33" t="s">
        <v>85</v>
      </c>
      <c r="B17" s="13" t="s">
        <v>1</v>
      </c>
      <c r="C17" s="13" t="s">
        <v>86</v>
      </c>
      <c r="D17" s="14">
        <f>SUM(E17)</f>
        <v>19882.400000000001</v>
      </c>
      <c r="E17" s="14">
        <f>SUM(H17:I17)</f>
        <v>19882.400000000001</v>
      </c>
      <c r="F17" s="14">
        <v>17469.5</v>
      </c>
      <c r="G17" s="14">
        <v>591.4</v>
      </c>
      <c r="H17" s="14">
        <f>SUM(F17:G17)</f>
        <v>18060.900000000001</v>
      </c>
      <c r="I17" s="14">
        <v>1821.5</v>
      </c>
      <c r="J17" s="14">
        <f>SUM(K17)</f>
        <v>19149</v>
      </c>
      <c r="K17" s="14">
        <f t="shared" ref="K17:K23" si="0">SUM(N17:O17)</f>
        <v>19149</v>
      </c>
      <c r="L17" s="14">
        <v>18208</v>
      </c>
      <c r="M17" s="14">
        <v>751</v>
      </c>
      <c r="N17" s="14">
        <f>SUM(L17:M17)</f>
        <v>18959</v>
      </c>
      <c r="O17" s="14">
        <v>190</v>
      </c>
      <c r="P17" s="32"/>
    </row>
    <row r="18" spans="1:16" s="1" customFormat="1" ht="63" x14ac:dyDescent="0.25">
      <c r="A18" s="33" t="s">
        <v>87</v>
      </c>
      <c r="B18" s="45" t="s">
        <v>1</v>
      </c>
      <c r="C18" s="13" t="s">
        <v>88</v>
      </c>
      <c r="D18" s="14">
        <f>SUM(G18:H18)</f>
        <v>39446.462027200003</v>
      </c>
      <c r="E18" s="14">
        <f>SUM(H18:I18)</f>
        <v>39446.462027200003</v>
      </c>
      <c r="F18" s="14">
        <f>SUM(F19+F20+F21+F22)</f>
        <v>39446.462027200003</v>
      </c>
      <c r="G18" s="34" t="s">
        <v>43</v>
      </c>
      <c r="H18" s="14">
        <f>SUM(F18)</f>
        <v>39446.462027200003</v>
      </c>
      <c r="I18" s="34" t="s">
        <v>43</v>
      </c>
      <c r="J18" s="14">
        <f>SUM(M18:N18)</f>
        <v>34691.740666159996</v>
      </c>
      <c r="K18" s="14">
        <f t="shared" si="0"/>
        <v>34691.740666159996</v>
      </c>
      <c r="L18" s="14">
        <f>SUM(L19+L20+L21+L22)</f>
        <v>34691.740666159996</v>
      </c>
      <c r="M18" s="34" t="s">
        <v>43</v>
      </c>
      <c r="N18" s="14">
        <f>SUM(L18)</f>
        <v>34691.740666159996</v>
      </c>
      <c r="O18" s="34" t="s">
        <v>43</v>
      </c>
      <c r="P18" s="32"/>
    </row>
    <row r="19" spans="1:16" s="1" customFormat="1" ht="21.75" customHeight="1" x14ac:dyDescent="0.25">
      <c r="A19" s="35" t="s">
        <v>89</v>
      </c>
      <c r="B19" s="45" t="s">
        <v>1</v>
      </c>
      <c r="C19" s="13"/>
      <c r="D19" s="14">
        <f>SUM(G19:H19)</f>
        <v>2042.6048315600003</v>
      </c>
      <c r="E19" s="14">
        <f>SUM(H19:I19)</f>
        <v>2042.6048315600003</v>
      </c>
      <c r="F19" s="14">
        <f>513.109*3.98084</f>
        <v>2042.6048315600003</v>
      </c>
      <c r="G19" s="34" t="s">
        <v>43</v>
      </c>
      <c r="H19" s="14">
        <f>SUM(F19)</f>
        <v>2042.6048315600003</v>
      </c>
      <c r="I19" s="34" t="s">
        <v>43</v>
      </c>
      <c r="J19" s="14">
        <f>SUM(M19:N19)</f>
        <v>156.00513026000002</v>
      </c>
      <c r="K19" s="14">
        <f t="shared" si="0"/>
        <v>156.00513026000002</v>
      </c>
      <c r="L19" s="14">
        <f>40.558*3846.47/1000</f>
        <v>156.00513026000002</v>
      </c>
      <c r="M19" s="34" t="s">
        <v>43</v>
      </c>
      <c r="N19" s="14">
        <f>SUM(L19)</f>
        <v>156.00513026000002</v>
      </c>
      <c r="O19" s="34" t="s">
        <v>43</v>
      </c>
      <c r="P19" s="32"/>
    </row>
    <row r="20" spans="1:16" s="1" customFormat="1" ht="20.25" customHeight="1" x14ac:dyDescent="0.25">
      <c r="A20" s="35" t="s">
        <v>90</v>
      </c>
      <c r="B20" s="45" t="s">
        <v>1</v>
      </c>
      <c r="C20" s="13"/>
      <c r="D20" s="14">
        <f>SUM(G20:H20)</f>
        <v>537.50495932000001</v>
      </c>
      <c r="E20" s="14">
        <f>SUM(H20:I20)</f>
        <v>537.50495932000001</v>
      </c>
      <c r="F20" s="14">
        <f>135.023*3.98084</f>
        <v>537.50495932000001</v>
      </c>
      <c r="G20" s="34" t="s">
        <v>43</v>
      </c>
      <c r="H20" s="14">
        <f>SUM(F20)</f>
        <v>537.50495932000001</v>
      </c>
      <c r="I20" s="34" t="s">
        <v>43</v>
      </c>
      <c r="J20" s="14">
        <f>SUM(M20:N20)</f>
        <v>134.89954936999999</v>
      </c>
      <c r="K20" s="14">
        <f t="shared" si="0"/>
        <v>134.89954936999999</v>
      </c>
      <c r="L20" s="14">
        <f>35.071*3846.47/1000</f>
        <v>134.89954936999999</v>
      </c>
      <c r="M20" s="34" t="s">
        <v>43</v>
      </c>
      <c r="N20" s="14">
        <f>SUM(L20)</f>
        <v>134.89954936999999</v>
      </c>
      <c r="O20" s="34" t="s">
        <v>43</v>
      </c>
      <c r="P20" s="32"/>
    </row>
    <row r="21" spans="1:16" s="1" customFormat="1" ht="19.5" customHeight="1" x14ac:dyDescent="0.25">
      <c r="A21" s="35" t="s">
        <v>91</v>
      </c>
      <c r="B21" s="45" t="s">
        <v>1</v>
      </c>
      <c r="C21" s="13"/>
      <c r="D21" s="14">
        <f t="shared" ref="D21:E23" si="1">SUM(G21:H21)</f>
        <v>15820.825504120001</v>
      </c>
      <c r="E21" s="14">
        <f t="shared" si="1"/>
        <v>15820.825504120001</v>
      </c>
      <c r="F21" s="14">
        <f>3974.243*3.98084</f>
        <v>15820.825504120001</v>
      </c>
      <c r="G21" s="34" t="s">
        <v>43</v>
      </c>
      <c r="H21" s="14">
        <f>SUM(F21)</f>
        <v>15820.825504120001</v>
      </c>
      <c r="I21" s="34" t="s">
        <v>43</v>
      </c>
      <c r="J21" s="14">
        <f>SUM(M21:N21)</f>
        <v>12496.604059499999</v>
      </c>
      <c r="K21" s="14">
        <f t="shared" si="0"/>
        <v>12496.604059499999</v>
      </c>
      <c r="L21" s="14">
        <f>3248.85*3846.47/1000</f>
        <v>12496.604059499999</v>
      </c>
      <c r="M21" s="34" t="s">
        <v>43</v>
      </c>
      <c r="N21" s="14">
        <f>SUM(L21)</f>
        <v>12496.604059499999</v>
      </c>
      <c r="O21" s="34" t="s">
        <v>43</v>
      </c>
      <c r="P21" s="32"/>
    </row>
    <row r="22" spans="1:16" s="1" customFormat="1" ht="19.5" customHeight="1" x14ac:dyDescent="0.25">
      <c r="A22" s="35" t="s">
        <v>92</v>
      </c>
      <c r="B22" s="45" t="s">
        <v>1</v>
      </c>
      <c r="C22" s="13"/>
      <c r="D22" s="14">
        <f t="shared" si="1"/>
        <v>21045.5267322</v>
      </c>
      <c r="E22" s="14">
        <f t="shared" si="1"/>
        <v>21045.5267322</v>
      </c>
      <c r="F22" s="14">
        <f>5286.705*3.98084</f>
        <v>21045.5267322</v>
      </c>
      <c r="G22" s="34" t="s">
        <v>43</v>
      </c>
      <c r="H22" s="14">
        <f>SUM(F22)</f>
        <v>21045.5267322</v>
      </c>
      <c r="I22" s="34" t="s">
        <v>43</v>
      </c>
      <c r="J22" s="14">
        <f>SUM(M22:N22)</f>
        <v>21904.231927029999</v>
      </c>
      <c r="K22" s="14">
        <f t="shared" si="0"/>
        <v>21904.231927029999</v>
      </c>
      <c r="L22" s="14">
        <f>5537.049*3846.47/1000+606.13906</f>
        <v>21904.231927029999</v>
      </c>
      <c r="M22" s="34" t="s">
        <v>43</v>
      </c>
      <c r="N22" s="14">
        <f>SUM(L22)</f>
        <v>21904.231927029999</v>
      </c>
      <c r="O22" s="34" t="s">
        <v>43</v>
      </c>
      <c r="P22" s="32"/>
    </row>
    <row r="23" spans="1:16" s="1" customFormat="1" ht="27.75" customHeight="1" x14ac:dyDescent="0.25">
      <c r="A23" s="33" t="s">
        <v>93</v>
      </c>
      <c r="B23" s="13" t="s">
        <v>1</v>
      </c>
      <c r="C23" s="13" t="s">
        <v>94</v>
      </c>
      <c r="D23" s="14">
        <f>SUM(H23:I23)</f>
        <v>862.5</v>
      </c>
      <c r="E23" s="14">
        <f t="shared" si="1"/>
        <v>862.5</v>
      </c>
      <c r="F23" s="14">
        <v>806</v>
      </c>
      <c r="G23" s="14">
        <v>49</v>
      </c>
      <c r="H23" s="14">
        <f>SUM(F23:G23)</f>
        <v>855</v>
      </c>
      <c r="I23" s="14">
        <v>7.5</v>
      </c>
      <c r="J23" s="14">
        <f>SUM(N23:O23)</f>
        <v>331</v>
      </c>
      <c r="K23" s="14">
        <f t="shared" si="0"/>
        <v>331</v>
      </c>
      <c r="L23" s="14">
        <v>244</v>
      </c>
      <c r="M23" s="14">
        <v>85</v>
      </c>
      <c r="N23" s="14">
        <f>SUM(L23:M23)</f>
        <v>329</v>
      </c>
      <c r="O23" s="14">
        <v>2</v>
      </c>
      <c r="P23" s="32"/>
    </row>
    <row r="24" spans="1:16" s="1" customFormat="1" ht="32.25" customHeight="1" x14ac:dyDescent="0.25">
      <c r="A24" s="31" t="s">
        <v>95</v>
      </c>
      <c r="B24" s="13" t="s">
        <v>1</v>
      </c>
      <c r="C24" s="13" t="s">
        <v>60</v>
      </c>
      <c r="D24" s="14">
        <f>SUM(D25+D27+D28+D26)</f>
        <v>69114</v>
      </c>
      <c r="E24" s="14">
        <f>SUM(E25:E28)</f>
        <v>69114</v>
      </c>
      <c r="F24" s="14">
        <f>SUM(F25:F28)</f>
        <v>69107</v>
      </c>
      <c r="G24" s="34" t="s">
        <v>43</v>
      </c>
      <c r="H24" s="14">
        <f>SUM(F24)</f>
        <v>69107</v>
      </c>
      <c r="I24" s="14">
        <f>SUM(I25:I28)</f>
        <v>7</v>
      </c>
      <c r="J24" s="14">
        <f>SUM(J25+J27+J28)</f>
        <v>10737.156800000001</v>
      </c>
      <c r="K24" s="14">
        <f>SUM(K25:K28)</f>
        <v>10737.156800000001</v>
      </c>
      <c r="L24" s="14">
        <f>SUM(L25+L27+L28)</f>
        <v>10737.156800000001</v>
      </c>
      <c r="M24" s="34" t="s">
        <v>43</v>
      </c>
      <c r="N24" s="14">
        <f>SUM(L24)</f>
        <v>10737.156800000001</v>
      </c>
      <c r="O24" s="34" t="s">
        <v>43</v>
      </c>
      <c r="P24" s="32"/>
    </row>
    <row r="25" spans="1:16" s="1" customFormat="1" ht="21" customHeight="1" x14ac:dyDescent="0.25">
      <c r="A25" s="33" t="s">
        <v>3</v>
      </c>
      <c r="B25" s="13" t="s">
        <v>1</v>
      </c>
      <c r="C25" s="13" t="s">
        <v>96</v>
      </c>
      <c r="D25" s="14">
        <f>SUM(H25:I25)</f>
        <v>103</v>
      </c>
      <c r="E25" s="14">
        <f>SUM(H25:I25)</f>
        <v>103</v>
      </c>
      <c r="F25" s="14">
        <v>96</v>
      </c>
      <c r="G25" s="34" t="s">
        <v>43</v>
      </c>
      <c r="H25" s="14">
        <f>SUM(F25:G25)</f>
        <v>96</v>
      </c>
      <c r="I25" s="14">
        <v>7</v>
      </c>
      <c r="J25" s="14">
        <f>SUM(N25:O25)</f>
        <v>75</v>
      </c>
      <c r="K25" s="14">
        <f>SUM(N25:O25)</f>
        <v>75</v>
      </c>
      <c r="L25" s="14">
        <v>75</v>
      </c>
      <c r="M25" s="34" t="s">
        <v>43</v>
      </c>
      <c r="N25" s="14">
        <f>SUM(L25:M25)</f>
        <v>75</v>
      </c>
      <c r="O25" s="34" t="s">
        <v>43</v>
      </c>
      <c r="P25" s="32"/>
    </row>
    <row r="26" spans="1:16" s="1" customFormat="1" ht="20.25" customHeight="1" x14ac:dyDescent="0.25">
      <c r="A26" s="33" t="s">
        <v>97</v>
      </c>
      <c r="B26" s="13" t="s">
        <v>1</v>
      </c>
      <c r="C26" s="13" t="s">
        <v>98</v>
      </c>
      <c r="D26" s="14">
        <f>SUM(H26:I26)</f>
        <v>443</v>
      </c>
      <c r="E26" s="14">
        <f>SUM(H26:I26)</f>
        <v>443</v>
      </c>
      <c r="F26" s="14">
        <v>443</v>
      </c>
      <c r="G26" s="34" t="s">
        <v>43</v>
      </c>
      <c r="H26" s="14">
        <f>SUM(F26:G26)</f>
        <v>443</v>
      </c>
      <c r="I26" s="34" t="s">
        <v>43</v>
      </c>
      <c r="J26" s="34" t="s">
        <v>43</v>
      </c>
      <c r="K26" s="34" t="s">
        <v>43</v>
      </c>
      <c r="L26" s="34" t="s">
        <v>43</v>
      </c>
      <c r="M26" s="34" t="s">
        <v>43</v>
      </c>
      <c r="N26" s="34" t="s">
        <v>43</v>
      </c>
      <c r="O26" s="34" t="s">
        <v>43</v>
      </c>
      <c r="P26" s="32"/>
    </row>
    <row r="27" spans="1:16" s="1" customFormat="1" ht="28.5" customHeight="1" x14ac:dyDescent="0.25">
      <c r="A27" s="33" t="s">
        <v>99</v>
      </c>
      <c r="B27" s="13" t="s">
        <v>1</v>
      </c>
      <c r="C27" s="13" t="s">
        <v>100</v>
      </c>
      <c r="D27" s="14">
        <f>SUM(G27:H27)</f>
        <v>65568</v>
      </c>
      <c r="E27" s="14">
        <f>SUM(H27:I27)</f>
        <v>65568</v>
      </c>
      <c r="F27" s="14">
        <v>65568</v>
      </c>
      <c r="G27" s="34" t="s">
        <v>43</v>
      </c>
      <c r="H27" s="14">
        <f>SUM(F27)</f>
        <v>65568</v>
      </c>
      <c r="I27" s="34" t="s">
        <v>43</v>
      </c>
      <c r="J27" s="14">
        <f>SUM(M27:N27)</f>
        <v>8603.1568000000007</v>
      </c>
      <c r="K27" s="14">
        <f>SUM(N27:O27)</f>
        <v>8603.1568000000007</v>
      </c>
      <c r="L27" s="14">
        <v>8603.1568000000007</v>
      </c>
      <c r="M27" s="34" t="s">
        <v>43</v>
      </c>
      <c r="N27" s="14">
        <f>SUM(L27)</f>
        <v>8603.1568000000007</v>
      </c>
      <c r="O27" s="34" t="s">
        <v>43</v>
      </c>
      <c r="P27" s="32"/>
    </row>
    <row r="28" spans="1:16" s="1" customFormat="1" ht="32.25" customHeight="1" x14ac:dyDescent="0.25">
      <c r="A28" s="33" t="s">
        <v>101</v>
      </c>
      <c r="B28" s="13" t="s">
        <v>1</v>
      </c>
      <c r="C28" s="13" t="s">
        <v>102</v>
      </c>
      <c r="D28" s="14">
        <f>SUM(H28:I28)</f>
        <v>3000</v>
      </c>
      <c r="E28" s="14">
        <f>SUM(H28:I28)</f>
        <v>3000</v>
      </c>
      <c r="F28" s="14">
        <v>3000</v>
      </c>
      <c r="G28" s="34" t="s">
        <v>43</v>
      </c>
      <c r="H28" s="14">
        <f>SUM(F28)</f>
        <v>3000</v>
      </c>
      <c r="I28" s="34" t="s">
        <v>43</v>
      </c>
      <c r="J28" s="14">
        <f>SUM(N28:O28)</f>
        <v>2059</v>
      </c>
      <c r="K28" s="14">
        <f>SUM(N28:O28)</f>
        <v>2059</v>
      </c>
      <c r="L28" s="14">
        <v>2059</v>
      </c>
      <c r="M28" s="34" t="s">
        <v>43</v>
      </c>
      <c r="N28" s="14">
        <f>SUM(L28)</f>
        <v>2059</v>
      </c>
      <c r="O28" s="34" t="s">
        <v>43</v>
      </c>
      <c r="P28" s="32"/>
    </row>
    <row r="29" spans="1:16" s="1" customFormat="1" ht="23.25" customHeight="1" x14ac:dyDescent="0.25">
      <c r="A29" s="31" t="s">
        <v>2</v>
      </c>
      <c r="B29" s="13" t="s">
        <v>1</v>
      </c>
      <c r="C29" s="13" t="s">
        <v>63</v>
      </c>
      <c r="D29" s="14">
        <f>SUM(D30:D32)</f>
        <v>68917.275599999994</v>
      </c>
      <c r="E29" s="14">
        <f>SUM(E30:E32)</f>
        <v>68917.275599999994</v>
      </c>
      <c r="F29" s="14">
        <f>SUM(F30:F32)</f>
        <v>66461.648000000001</v>
      </c>
      <c r="G29" s="14">
        <v>1557.5</v>
      </c>
      <c r="H29" s="14">
        <f t="shared" ref="H29" si="2">SUM(H30:H32)</f>
        <v>68019.860400000005</v>
      </c>
      <c r="I29" s="14">
        <v>896.5</v>
      </c>
      <c r="J29" s="14">
        <f>K29</f>
        <v>53907</v>
      </c>
      <c r="K29" s="14">
        <f>SUM(N29)+O29</f>
        <v>53907</v>
      </c>
      <c r="L29" s="14">
        <v>50981</v>
      </c>
      <c r="M29" s="14">
        <v>2208</v>
      </c>
      <c r="N29" s="14">
        <f>SUM(L29:M29)</f>
        <v>53189</v>
      </c>
      <c r="O29" s="14">
        <v>718</v>
      </c>
      <c r="P29" s="32"/>
    </row>
    <row r="30" spans="1:16" s="1" customFormat="1" ht="19.5" customHeight="1" x14ac:dyDescent="0.25">
      <c r="A30" s="35" t="s">
        <v>103</v>
      </c>
      <c r="B30" s="13" t="s">
        <v>1</v>
      </c>
      <c r="C30" s="13"/>
      <c r="D30" s="14">
        <f>E30</f>
        <v>15803.2111</v>
      </c>
      <c r="E30" s="14">
        <f>SUM(H30)+I30</f>
        <v>15803.2111</v>
      </c>
      <c r="F30" s="14">
        <v>15240.28</v>
      </c>
      <c r="G30" s="14">
        <v>357.24900000000002</v>
      </c>
      <c r="H30" s="14">
        <f>F30+G30</f>
        <v>15597.529</v>
      </c>
      <c r="I30" s="14">
        <v>205.68209999999999</v>
      </c>
      <c r="J30" s="14">
        <f>K30</f>
        <v>23419.588</v>
      </c>
      <c r="K30" s="14">
        <f>SUM(N30)+O30</f>
        <v>23419.588</v>
      </c>
      <c r="L30" s="14">
        <v>22115</v>
      </c>
      <c r="M30" s="14">
        <v>993.58799999999997</v>
      </c>
      <c r="N30" s="14">
        <f>L30+M30</f>
        <v>23108.588</v>
      </c>
      <c r="O30" s="14">
        <v>311</v>
      </c>
      <c r="P30" s="32"/>
    </row>
    <row r="31" spans="1:16" s="1" customFormat="1" ht="16.5" customHeight="1" x14ac:dyDescent="0.25">
      <c r="A31" s="35" t="s">
        <v>104</v>
      </c>
      <c r="B31" s="13" t="s">
        <v>1</v>
      </c>
      <c r="C31" s="13"/>
      <c r="D31" s="14">
        <f>E31</f>
        <v>1022.0645000000001</v>
      </c>
      <c r="E31" s="14">
        <f>SUM(H31)+I31</f>
        <v>1022.0645000000001</v>
      </c>
      <c r="F31" s="14">
        <v>746.36800000000005</v>
      </c>
      <c r="G31" s="14">
        <v>174.96340000000001</v>
      </c>
      <c r="H31" s="14">
        <f>SUM(F31:G31)</f>
        <v>921.33140000000003</v>
      </c>
      <c r="I31" s="14">
        <v>100.73309999999999</v>
      </c>
      <c r="J31" s="14">
        <f>K31</f>
        <v>6063.2139999999999</v>
      </c>
      <c r="K31" s="14">
        <f>SUM(N31)+O31</f>
        <v>6063.2139999999999</v>
      </c>
      <c r="L31" s="14">
        <v>5725</v>
      </c>
      <c r="M31" s="14">
        <v>257.214</v>
      </c>
      <c r="N31" s="14">
        <f>SUM(L31:M31)</f>
        <v>5982.2139999999999</v>
      </c>
      <c r="O31" s="14">
        <v>81</v>
      </c>
      <c r="P31" s="32"/>
    </row>
    <row r="32" spans="1:16" s="1" customFormat="1" ht="19.5" customHeight="1" x14ac:dyDescent="0.25">
      <c r="A32" s="35" t="s">
        <v>105</v>
      </c>
      <c r="B32" s="13" t="s">
        <v>1</v>
      </c>
      <c r="C32" s="13"/>
      <c r="D32" s="14">
        <f>E32</f>
        <v>52092</v>
      </c>
      <c r="E32" s="14">
        <f>SUM(H32)+I32</f>
        <v>52092</v>
      </c>
      <c r="F32" s="14">
        <v>50475</v>
      </c>
      <c r="G32" s="14">
        <v>1026</v>
      </c>
      <c r="H32" s="14">
        <f>SUM(F32:G32)</f>
        <v>51501</v>
      </c>
      <c r="I32" s="14">
        <v>591</v>
      </c>
      <c r="J32" s="14">
        <f>K32</f>
        <v>24424.196</v>
      </c>
      <c r="K32" s="14">
        <f>SUM(N32)+O32</f>
        <v>24424.196</v>
      </c>
      <c r="L32" s="14">
        <v>23141</v>
      </c>
      <c r="M32" s="14">
        <v>957.19600000000003</v>
      </c>
      <c r="N32" s="14">
        <f>SUM(L32:M32)</f>
        <v>24098.196</v>
      </c>
      <c r="O32" s="14">
        <v>326</v>
      </c>
      <c r="P32" s="32"/>
    </row>
    <row r="33" spans="1:16" s="1" customFormat="1" ht="45" customHeight="1" x14ac:dyDescent="0.25">
      <c r="A33" s="36" t="s">
        <v>106</v>
      </c>
      <c r="B33" s="13" t="s">
        <v>107</v>
      </c>
      <c r="C33" s="13" t="s">
        <v>43</v>
      </c>
      <c r="D33" s="14">
        <f>SUM(D34:D36)</f>
        <v>99</v>
      </c>
      <c r="E33" s="14">
        <f>SUM(E34:E36)</f>
        <v>99</v>
      </c>
      <c r="F33" s="14">
        <f>SUM(F34:F36)</f>
        <v>99</v>
      </c>
      <c r="G33" s="34" t="s">
        <v>43</v>
      </c>
      <c r="H33" s="14">
        <f t="shared" ref="H33:H40" si="3">SUM(F33:G33)</f>
        <v>99</v>
      </c>
      <c r="I33" s="34" t="s">
        <v>43</v>
      </c>
      <c r="J33" s="14">
        <f>SUM(J34:J36)</f>
        <v>94</v>
      </c>
      <c r="K33" s="14">
        <f>SUM(K34:K36)</f>
        <v>94</v>
      </c>
      <c r="L33" s="14">
        <f>SUM(L34:L36)</f>
        <v>94</v>
      </c>
      <c r="M33" s="34" t="s">
        <v>43</v>
      </c>
      <c r="N33" s="14">
        <f t="shared" ref="N33:N38" si="4">SUM(L33:M33)</f>
        <v>94</v>
      </c>
      <c r="O33" s="34" t="s">
        <v>43</v>
      </c>
      <c r="P33" s="32"/>
    </row>
    <row r="34" spans="1:16" s="1" customFormat="1" ht="15.75" x14ac:dyDescent="0.25">
      <c r="A34" s="35" t="s">
        <v>103</v>
      </c>
      <c r="B34" s="13" t="s">
        <v>107</v>
      </c>
      <c r="C34" s="13"/>
      <c r="D34" s="14">
        <f t="shared" ref="D34:E36" si="5">E34</f>
        <v>15</v>
      </c>
      <c r="E34" s="14">
        <f t="shared" si="5"/>
        <v>15</v>
      </c>
      <c r="F34" s="14">
        <v>15</v>
      </c>
      <c r="G34" s="34" t="s">
        <v>43</v>
      </c>
      <c r="H34" s="14">
        <f t="shared" si="3"/>
        <v>15</v>
      </c>
      <c r="I34" s="34" t="s">
        <v>43</v>
      </c>
      <c r="J34" s="14">
        <f>K34</f>
        <v>17</v>
      </c>
      <c r="K34" s="14">
        <v>17</v>
      </c>
      <c r="L34" s="14">
        <v>17</v>
      </c>
      <c r="M34" s="34" t="s">
        <v>43</v>
      </c>
      <c r="N34" s="14">
        <f t="shared" si="4"/>
        <v>17</v>
      </c>
      <c r="O34" s="34" t="s">
        <v>43</v>
      </c>
      <c r="P34" s="32"/>
    </row>
    <row r="35" spans="1:16" s="1" customFormat="1" ht="15.75" x14ac:dyDescent="0.25">
      <c r="A35" s="35" t="s">
        <v>104</v>
      </c>
      <c r="B35" s="13" t="s">
        <v>107</v>
      </c>
      <c r="C35" s="13"/>
      <c r="D35" s="14">
        <f t="shared" si="5"/>
        <v>13</v>
      </c>
      <c r="E35" s="14">
        <f t="shared" si="5"/>
        <v>13</v>
      </c>
      <c r="F35" s="14">
        <v>13</v>
      </c>
      <c r="G35" s="34" t="s">
        <v>43</v>
      </c>
      <c r="H35" s="14">
        <f t="shared" si="3"/>
        <v>13</v>
      </c>
      <c r="I35" s="34" t="s">
        <v>43</v>
      </c>
      <c r="J35" s="14">
        <f>K35</f>
        <v>11</v>
      </c>
      <c r="K35" s="14">
        <f>L35</f>
        <v>11</v>
      </c>
      <c r="L35" s="14">
        <v>11</v>
      </c>
      <c r="M35" s="34" t="s">
        <v>43</v>
      </c>
      <c r="N35" s="14">
        <f t="shared" si="4"/>
        <v>11</v>
      </c>
      <c r="O35" s="34" t="s">
        <v>43</v>
      </c>
      <c r="P35" s="32"/>
    </row>
    <row r="36" spans="1:16" s="1" customFormat="1" ht="15.75" x14ac:dyDescent="0.25">
      <c r="A36" s="35" t="s">
        <v>105</v>
      </c>
      <c r="B36" s="13" t="s">
        <v>107</v>
      </c>
      <c r="C36" s="13"/>
      <c r="D36" s="14">
        <f t="shared" si="5"/>
        <v>71</v>
      </c>
      <c r="E36" s="14">
        <f t="shared" si="5"/>
        <v>71</v>
      </c>
      <c r="F36" s="14">
        <v>71</v>
      </c>
      <c r="G36" s="34" t="s">
        <v>43</v>
      </c>
      <c r="H36" s="14">
        <f t="shared" si="3"/>
        <v>71</v>
      </c>
      <c r="I36" s="34" t="s">
        <v>43</v>
      </c>
      <c r="J36" s="14">
        <f>K36</f>
        <v>66</v>
      </c>
      <c r="K36" s="14">
        <f>L36</f>
        <v>66</v>
      </c>
      <c r="L36" s="14">
        <v>66</v>
      </c>
      <c r="M36" s="34" t="s">
        <v>43</v>
      </c>
      <c r="N36" s="14">
        <f t="shared" si="4"/>
        <v>66</v>
      </c>
      <c r="O36" s="34" t="s">
        <v>43</v>
      </c>
      <c r="P36" s="32"/>
    </row>
    <row r="37" spans="1:16" s="1" customFormat="1" ht="99.75" customHeight="1" x14ac:dyDescent="0.25">
      <c r="A37" s="31" t="s">
        <v>108</v>
      </c>
      <c r="B37" s="13" t="s">
        <v>1</v>
      </c>
      <c r="C37" s="13" t="s">
        <v>66</v>
      </c>
      <c r="D37" s="14">
        <f>E37</f>
        <v>13948.4</v>
      </c>
      <c r="E37" s="14">
        <f>H37+I37</f>
        <v>13948.4</v>
      </c>
      <c r="F37" s="14">
        <v>13570</v>
      </c>
      <c r="G37" s="14">
        <v>240.4</v>
      </c>
      <c r="H37" s="14">
        <f t="shared" si="3"/>
        <v>13810.4</v>
      </c>
      <c r="I37" s="14">
        <v>138</v>
      </c>
      <c r="J37" s="14">
        <f>K37</f>
        <v>10713</v>
      </c>
      <c r="K37" s="14">
        <f>N37+O37</f>
        <v>10713</v>
      </c>
      <c r="L37" s="14">
        <v>10262</v>
      </c>
      <c r="M37" s="14">
        <v>340</v>
      </c>
      <c r="N37" s="14">
        <f t="shared" si="4"/>
        <v>10602</v>
      </c>
      <c r="O37" s="14">
        <v>111</v>
      </c>
      <c r="P37" s="32"/>
    </row>
    <row r="38" spans="1:16" s="1" customFormat="1" ht="24.75" customHeight="1" x14ac:dyDescent="0.25">
      <c r="A38" s="31" t="s">
        <v>109</v>
      </c>
      <c r="B38" s="13" t="s">
        <v>1</v>
      </c>
      <c r="C38" s="13" t="s">
        <v>68</v>
      </c>
      <c r="D38" s="14">
        <f>SUM(E38)</f>
        <v>14374</v>
      </c>
      <c r="E38" s="14">
        <f>SUM(H38)+I38</f>
        <v>14374</v>
      </c>
      <c r="F38" s="14">
        <v>13897</v>
      </c>
      <c r="G38" s="34" t="s">
        <v>43</v>
      </c>
      <c r="H38" s="14">
        <f t="shared" si="3"/>
        <v>13897</v>
      </c>
      <c r="I38" s="14">
        <v>477</v>
      </c>
      <c r="J38" s="14">
        <f>SUM(K38)</f>
        <v>10808</v>
      </c>
      <c r="K38" s="14">
        <f>SUM(N38)+O38</f>
        <v>10808</v>
      </c>
      <c r="L38" s="14">
        <v>10804</v>
      </c>
      <c r="M38" s="34" t="s">
        <v>43</v>
      </c>
      <c r="N38" s="14">
        <f t="shared" si="4"/>
        <v>10804</v>
      </c>
      <c r="O38" s="14">
        <v>4</v>
      </c>
      <c r="P38" s="32"/>
    </row>
    <row r="39" spans="1:16" s="1" customFormat="1" ht="33" customHeight="1" x14ac:dyDescent="0.25">
      <c r="A39" s="31" t="s">
        <v>110</v>
      </c>
      <c r="B39" s="13" t="s">
        <v>1</v>
      </c>
      <c r="C39" s="13" t="s">
        <v>111</v>
      </c>
      <c r="D39" s="14">
        <f>E39</f>
        <v>9571</v>
      </c>
      <c r="E39" s="14">
        <f>SUM(E40:E41)</f>
        <v>9571</v>
      </c>
      <c r="F39" s="14">
        <f>SUM(F40:F41)</f>
        <v>8612</v>
      </c>
      <c r="G39" s="34" t="s">
        <v>43</v>
      </c>
      <c r="H39" s="14">
        <f>SUM(H40:H41)</f>
        <v>8612</v>
      </c>
      <c r="I39" s="14">
        <f>SUM(I40:I41)</f>
        <v>959</v>
      </c>
      <c r="J39" s="14">
        <f>K39</f>
        <v>2145.9</v>
      </c>
      <c r="K39" s="14">
        <f>SUM(K40:K41)+1</f>
        <v>2145.9</v>
      </c>
      <c r="L39" s="14">
        <f>SUM(L40:L41)</f>
        <v>2144</v>
      </c>
      <c r="M39" s="34" t="s">
        <v>43</v>
      </c>
      <c r="N39" s="14">
        <f>SUM(N40:N41)</f>
        <v>2144</v>
      </c>
      <c r="O39" s="14">
        <f>SUM(O40:O41)</f>
        <v>0.9</v>
      </c>
      <c r="P39" s="32"/>
    </row>
    <row r="40" spans="1:16" s="1" customFormat="1" ht="19.5" customHeight="1" x14ac:dyDescent="0.25">
      <c r="A40" s="36" t="s">
        <v>112</v>
      </c>
      <c r="B40" s="13" t="s">
        <v>1</v>
      </c>
      <c r="C40" s="37">
        <v>161</v>
      </c>
      <c r="D40" s="14">
        <f>SUM(E40)</f>
        <v>9571</v>
      </c>
      <c r="E40" s="14">
        <f>SUM(H40)+I40</f>
        <v>9571</v>
      </c>
      <c r="F40" s="14">
        <v>8612</v>
      </c>
      <c r="G40" s="34" t="s">
        <v>43</v>
      </c>
      <c r="H40" s="14">
        <f t="shared" si="3"/>
        <v>8612</v>
      </c>
      <c r="I40" s="14">
        <v>959</v>
      </c>
      <c r="J40" s="14">
        <f>SUM(K40)</f>
        <v>1041.9000000000001</v>
      </c>
      <c r="K40" s="14">
        <f>SUM(N40)+O40</f>
        <v>1041.9000000000001</v>
      </c>
      <c r="L40" s="14">
        <v>1041</v>
      </c>
      <c r="M40" s="34" t="s">
        <v>43</v>
      </c>
      <c r="N40" s="14">
        <f>SUM(L40:M40)</f>
        <v>1041</v>
      </c>
      <c r="O40" s="14">
        <v>0.9</v>
      </c>
      <c r="P40" s="32"/>
    </row>
    <row r="41" spans="1:16" s="1" customFormat="1" ht="18" customHeight="1" x14ac:dyDescent="0.25">
      <c r="A41" s="36" t="s">
        <v>113</v>
      </c>
      <c r="B41" s="13" t="s">
        <v>1</v>
      </c>
      <c r="C41" s="37">
        <v>162</v>
      </c>
      <c r="D41" s="34" t="s">
        <v>43</v>
      </c>
      <c r="E41" s="34" t="s">
        <v>43</v>
      </c>
      <c r="F41" s="34"/>
      <c r="G41" s="34" t="s">
        <v>43</v>
      </c>
      <c r="H41" s="34" t="s">
        <v>43</v>
      </c>
      <c r="I41" s="34" t="s">
        <v>43</v>
      </c>
      <c r="J41" s="14">
        <f>SUM(K41)</f>
        <v>1103</v>
      </c>
      <c r="K41" s="14">
        <f>SUM(N41)</f>
        <v>1103</v>
      </c>
      <c r="L41" s="14">
        <v>1103</v>
      </c>
      <c r="M41" s="34" t="s">
        <v>43</v>
      </c>
      <c r="N41" s="14">
        <f>SUM(L41:M41)</f>
        <v>1103</v>
      </c>
      <c r="O41" s="34" t="s">
        <v>43</v>
      </c>
      <c r="P41" s="32"/>
    </row>
    <row r="42" spans="1:16" s="1" customFormat="1" ht="33" customHeight="1" x14ac:dyDescent="0.25">
      <c r="A42" s="31" t="s">
        <v>114</v>
      </c>
      <c r="B42" s="13" t="s">
        <v>1</v>
      </c>
      <c r="C42" s="13" t="s">
        <v>115</v>
      </c>
      <c r="D42" s="14">
        <f>SUM(E42)</f>
        <v>2924</v>
      </c>
      <c r="E42" s="14">
        <f>SUM(H42:I42)</f>
        <v>2924</v>
      </c>
      <c r="F42" s="14">
        <v>2907</v>
      </c>
      <c r="G42" s="34" t="s">
        <v>43</v>
      </c>
      <c r="H42" s="14">
        <f>SUM(F42:G42)</f>
        <v>2907</v>
      </c>
      <c r="I42" s="14">
        <v>17</v>
      </c>
      <c r="J42" s="14">
        <f>SUM(K42)</f>
        <v>2241</v>
      </c>
      <c r="K42" s="14">
        <f>SUM(N42:O42)</f>
        <v>2241</v>
      </c>
      <c r="L42" s="14">
        <v>2241</v>
      </c>
      <c r="M42" s="34" t="s">
        <v>43</v>
      </c>
      <c r="N42" s="14">
        <f>SUM(L42:M42)</f>
        <v>2241</v>
      </c>
      <c r="O42" s="34" t="s">
        <v>43</v>
      </c>
      <c r="P42" s="32"/>
    </row>
    <row r="43" spans="1:16" s="1" customFormat="1" ht="43.5" customHeight="1" x14ac:dyDescent="0.25">
      <c r="A43" s="31" t="s">
        <v>116</v>
      </c>
      <c r="B43" s="13" t="s">
        <v>1</v>
      </c>
      <c r="C43" s="13" t="s">
        <v>117</v>
      </c>
      <c r="D43" s="14">
        <f>SUM(E43)</f>
        <v>15403.353000000001</v>
      </c>
      <c r="E43" s="14">
        <f>SUM(H43:I43)</f>
        <v>15403.353000000001</v>
      </c>
      <c r="F43" s="14">
        <f>'1.3.'!F21</f>
        <v>13108.531000000001</v>
      </c>
      <c r="G43" s="34" t="s">
        <v>43</v>
      </c>
      <c r="H43" s="14">
        <f>SUM(F43:G43)</f>
        <v>13108.531000000001</v>
      </c>
      <c r="I43" s="14">
        <f>'1.3.'!H21</f>
        <v>2294.8220000000001</v>
      </c>
      <c r="J43" s="14">
        <f>SUM(K43)</f>
        <v>7094.4080000000004</v>
      </c>
      <c r="K43" s="14">
        <f>SUM(N43:O43)</f>
        <v>7094.4080000000004</v>
      </c>
      <c r="L43" s="14">
        <f>'[1]1.3.'!K21</f>
        <v>7094.4080000000004</v>
      </c>
      <c r="M43" s="34" t="s">
        <v>43</v>
      </c>
      <c r="N43" s="14">
        <f>SUM(L43:M43)</f>
        <v>7094.4080000000004</v>
      </c>
      <c r="O43" s="34" t="s">
        <v>43</v>
      </c>
      <c r="P43" s="32"/>
    </row>
    <row r="44" spans="1:16" s="1" customFormat="1" ht="22.5" customHeight="1" x14ac:dyDescent="0.25">
      <c r="A44" s="31" t="s">
        <v>55</v>
      </c>
      <c r="B44" s="13" t="s">
        <v>1</v>
      </c>
      <c r="C44" s="13" t="s">
        <v>118</v>
      </c>
      <c r="D44" s="14">
        <f>SUM(H44:I44)</f>
        <v>45593.4</v>
      </c>
      <c r="E44" s="14">
        <f>SUM(H44:I44)</f>
        <v>45593.4</v>
      </c>
      <c r="F44" s="14">
        <v>5709</v>
      </c>
      <c r="G44" s="14">
        <v>1109.4000000000001</v>
      </c>
      <c r="H44" s="14">
        <f>SUM(F44:G44)</f>
        <v>6818.4</v>
      </c>
      <c r="I44" s="14">
        <v>38775</v>
      </c>
      <c r="J44" s="14">
        <f>SUM(N44:O44)</f>
        <v>4248.7</v>
      </c>
      <c r="K44" s="14">
        <f>SUM(N44:O44)</f>
        <v>4248.7</v>
      </c>
      <c r="L44" s="14">
        <v>3827.2</v>
      </c>
      <c r="M44" s="14">
        <v>234</v>
      </c>
      <c r="N44" s="14">
        <f>SUM(L44:M44)</f>
        <v>4061.2</v>
      </c>
      <c r="O44" s="14">
        <f>187.5</f>
        <v>187.5</v>
      </c>
      <c r="P44" s="32"/>
    </row>
    <row r="45" spans="1:16" s="1" customFormat="1" ht="49.5" customHeight="1" x14ac:dyDescent="0.25">
      <c r="A45" s="12" t="s">
        <v>119</v>
      </c>
      <c r="B45" s="13" t="s">
        <v>1</v>
      </c>
      <c r="C45" s="13" t="s">
        <v>120</v>
      </c>
      <c r="D45" s="14">
        <f>E45</f>
        <v>25162</v>
      </c>
      <c r="E45" s="14">
        <f>SUM(H45:I45)</f>
        <v>25162</v>
      </c>
      <c r="F45" s="38">
        <f>SUM(F47:F50)</f>
        <v>25162</v>
      </c>
      <c r="G45" s="34" t="s">
        <v>43</v>
      </c>
      <c r="H45" s="14">
        <f>F45</f>
        <v>25162</v>
      </c>
      <c r="I45" s="14" t="str">
        <f>I50</f>
        <v>-</v>
      </c>
      <c r="J45" s="14">
        <f>K45</f>
        <v>40212</v>
      </c>
      <c r="K45" s="14">
        <f>SUM(N45:O45)</f>
        <v>40212</v>
      </c>
      <c r="L45" s="38">
        <f>SUM(L47:L50)</f>
        <v>40212</v>
      </c>
      <c r="M45" s="34" t="s">
        <v>43</v>
      </c>
      <c r="N45" s="14">
        <f>L45</f>
        <v>40212</v>
      </c>
      <c r="O45" s="14" t="str">
        <f>O50</f>
        <v>-</v>
      </c>
      <c r="P45" s="32"/>
    </row>
    <row r="46" spans="1:16" s="1" customFormat="1" ht="21" customHeight="1" x14ac:dyDescent="0.25">
      <c r="A46" s="31" t="s">
        <v>121</v>
      </c>
      <c r="B46" s="13" t="s">
        <v>1</v>
      </c>
      <c r="C46" s="13" t="s">
        <v>122</v>
      </c>
      <c r="D46" s="34" t="s">
        <v>43</v>
      </c>
      <c r="E46" s="34" t="s">
        <v>43</v>
      </c>
      <c r="F46" s="34" t="s">
        <v>43</v>
      </c>
      <c r="G46" s="34" t="s">
        <v>43</v>
      </c>
      <c r="H46" s="34" t="s">
        <v>43</v>
      </c>
      <c r="I46" s="34" t="s">
        <v>43</v>
      </c>
      <c r="J46" s="34" t="s">
        <v>43</v>
      </c>
      <c r="K46" s="34" t="s">
        <v>43</v>
      </c>
      <c r="L46" s="34" t="s">
        <v>43</v>
      </c>
      <c r="M46" s="34" t="s">
        <v>43</v>
      </c>
      <c r="N46" s="34" t="s">
        <v>43</v>
      </c>
      <c r="O46" s="34" t="s">
        <v>43</v>
      </c>
      <c r="P46" s="32"/>
    </row>
    <row r="47" spans="1:16" s="1" customFormat="1" ht="14.25" customHeight="1" x14ac:dyDescent="0.25">
      <c r="A47" s="31" t="s">
        <v>123</v>
      </c>
      <c r="B47" s="13" t="s">
        <v>1</v>
      </c>
      <c r="C47" s="13" t="s">
        <v>124</v>
      </c>
      <c r="D47" s="14">
        <f>E47</f>
        <v>24644</v>
      </c>
      <c r="E47" s="14">
        <f>F47</f>
        <v>24644</v>
      </c>
      <c r="F47" s="14">
        <v>24644</v>
      </c>
      <c r="G47" s="34" t="s">
        <v>43</v>
      </c>
      <c r="H47" s="14">
        <f>F47</f>
        <v>24644</v>
      </c>
      <c r="I47" s="34" t="s">
        <v>43</v>
      </c>
      <c r="J47" s="14">
        <f>K47</f>
        <v>39933</v>
      </c>
      <c r="K47" s="14">
        <f>L47</f>
        <v>39933</v>
      </c>
      <c r="L47" s="14">
        <v>39933</v>
      </c>
      <c r="M47" s="34" t="s">
        <v>43</v>
      </c>
      <c r="N47" s="14">
        <f>L47</f>
        <v>39933</v>
      </c>
      <c r="O47" s="34" t="s">
        <v>43</v>
      </c>
      <c r="P47" s="32"/>
    </row>
    <row r="48" spans="1:16" s="1" customFormat="1" ht="12.75" customHeight="1" x14ac:dyDescent="0.25">
      <c r="A48" s="31" t="s">
        <v>125</v>
      </c>
      <c r="B48" s="13" t="s">
        <v>1</v>
      </c>
      <c r="C48" s="13" t="s">
        <v>126</v>
      </c>
      <c r="D48" s="34" t="s">
        <v>43</v>
      </c>
      <c r="E48" s="34" t="s">
        <v>43</v>
      </c>
      <c r="F48" s="34" t="s">
        <v>43</v>
      </c>
      <c r="G48" s="34" t="s">
        <v>43</v>
      </c>
      <c r="H48" s="34" t="s">
        <v>43</v>
      </c>
      <c r="I48" s="34" t="s">
        <v>43</v>
      </c>
      <c r="J48" s="34" t="s">
        <v>43</v>
      </c>
      <c r="K48" s="34" t="s">
        <v>43</v>
      </c>
      <c r="L48" s="34" t="s">
        <v>43</v>
      </c>
      <c r="M48" s="34" t="s">
        <v>43</v>
      </c>
      <c r="N48" s="34" t="s">
        <v>43</v>
      </c>
      <c r="O48" s="34" t="s">
        <v>43</v>
      </c>
      <c r="P48" s="32"/>
    </row>
    <row r="49" spans="1:16" s="1" customFormat="1" ht="16.5" customHeight="1" x14ac:dyDescent="0.25">
      <c r="A49" s="31" t="s">
        <v>127</v>
      </c>
      <c r="B49" s="13" t="s">
        <v>1</v>
      </c>
      <c r="C49" s="13" t="s">
        <v>128</v>
      </c>
      <c r="D49" s="14">
        <f>SUM(G49:H49)</f>
        <v>363</v>
      </c>
      <c r="E49" s="14">
        <f>SUM(H49:I49)</f>
        <v>363</v>
      </c>
      <c r="F49" s="14">
        <v>363</v>
      </c>
      <c r="G49" s="34" t="s">
        <v>43</v>
      </c>
      <c r="H49" s="14">
        <f>F49</f>
        <v>363</v>
      </c>
      <c r="I49" s="34" t="s">
        <v>43</v>
      </c>
      <c r="J49" s="14">
        <f>SUM(M49:N49)</f>
        <v>177</v>
      </c>
      <c r="K49" s="14">
        <f>SUM(N49:O49)</f>
        <v>177</v>
      </c>
      <c r="L49" s="14">
        <v>177</v>
      </c>
      <c r="M49" s="34" t="s">
        <v>43</v>
      </c>
      <c r="N49" s="14">
        <f>L49</f>
        <v>177</v>
      </c>
      <c r="O49" s="34" t="s">
        <v>43</v>
      </c>
      <c r="P49" s="32"/>
    </row>
    <row r="50" spans="1:16" s="1" customFormat="1" ht="15" customHeight="1" x14ac:dyDescent="0.25">
      <c r="A50" s="31" t="s">
        <v>129</v>
      </c>
      <c r="B50" s="13" t="s">
        <v>1</v>
      </c>
      <c r="C50" s="13" t="s">
        <v>130</v>
      </c>
      <c r="D50" s="39">
        <f>E50</f>
        <v>155</v>
      </c>
      <c r="E50" s="39">
        <f>F50</f>
        <v>155</v>
      </c>
      <c r="F50" s="39">
        <v>155</v>
      </c>
      <c r="G50" s="34" t="s">
        <v>43</v>
      </c>
      <c r="H50" s="14">
        <f>F50</f>
        <v>155</v>
      </c>
      <c r="I50" s="34" t="s">
        <v>43</v>
      </c>
      <c r="J50" s="39">
        <f>K50</f>
        <v>102</v>
      </c>
      <c r="K50" s="39">
        <f>L50</f>
        <v>102</v>
      </c>
      <c r="L50" s="39">
        <v>102</v>
      </c>
      <c r="M50" s="34" t="s">
        <v>43</v>
      </c>
      <c r="N50" s="14">
        <f>L50</f>
        <v>102</v>
      </c>
      <c r="O50" s="34" t="s">
        <v>43</v>
      </c>
      <c r="P50" s="32"/>
    </row>
    <row r="51" spans="1:16" s="1" customFormat="1" ht="18" customHeight="1" x14ac:dyDescent="0.25">
      <c r="A51" s="12" t="s">
        <v>131</v>
      </c>
      <c r="B51" s="13" t="s">
        <v>1</v>
      </c>
      <c r="C51" s="13" t="s">
        <v>132</v>
      </c>
      <c r="D51" s="14">
        <f>E51</f>
        <v>15859</v>
      </c>
      <c r="E51" s="14">
        <f>G51+F51</f>
        <v>15859</v>
      </c>
      <c r="F51" s="14">
        <f>'1.3.'!F25</f>
        <v>8158.4</v>
      </c>
      <c r="G51" s="40">
        <f>'1.3.'!G25</f>
        <v>7700.6</v>
      </c>
      <c r="H51" s="40">
        <f>F51+G51</f>
        <v>15859</v>
      </c>
      <c r="I51" s="34" t="s">
        <v>43</v>
      </c>
      <c r="J51" s="14">
        <f>K51</f>
        <v>12534.4</v>
      </c>
      <c r="K51" s="14">
        <f>M51+L51</f>
        <v>12534.4</v>
      </c>
      <c r="L51" s="14">
        <f>'[1]1.3.'!K25</f>
        <v>10903</v>
      </c>
      <c r="M51" s="40">
        <f>'[1]1.3.'!L25</f>
        <v>1631.4</v>
      </c>
      <c r="N51" s="40">
        <f>L51+M51</f>
        <v>12534.4</v>
      </c>
      <c r="O51" s="34" t="s">
        <v>43</v>
      </c>
      <c r="P51" s="32"/>
    </row>
    <row r="52" spans="1:16" s="1" customFormat="1" ht="15.75" x14ac:dyDescent="0.25">
      <c r="A52" s="41" t="s">
        <v>133</v>
      </c>
      <c r="B52" s="42"/>
      <c r="C52" s="42"/>
      <c r="D52" s="43"/>
      <c r="E52" s="43"/>
      <c r="F52" s="43"/>
      <c r="G52" s="43"/>
      <c r="H52" s="14"/>
      <c r="I52" s="43"/>
      <c r="J52" s="43"/>
      <c r="K52" s="43"/>
      <c r="L52" s="43"/>
      <c r="M52" s="43"/>
      <c r="N52" s="14"/>
      <c r="O52" s="43"/>
      <c r="P52" s="44"/>
    </row>
    <row r="53" spans="1:16" s="1" customFormat="1" ht="20.25" customHeight="1" x14ac:dyDescent="0.25">
      <c r="A53" s="15" t="s">
        <v>134</v>
      </c>
      <c r="B53" s="45" t="s">
        <v>1</v>
      </c>
      <c r="C53" s="13" t="s">
        <v>135</v>
      </c>
      <c r="D53" s="14">
        <f>SUM(H53:I53)</f>
        <v>156944.91002720001</v>
      </c>
      <c r="E53" s="14">
        <f>SUM(H53:I53)</f>
        <v>156944.91002720001</v>
      </c>
      <c r="F53" s="14">
        <f>F16+F29+F37+F38</f>
        <v>151650.61002720002</v>
      </c>
      <c r="G53" s="14">
        <f>G16+G29+G37</f>
        <v>2438.3000000000002</v>
      </c>
      <c r="H53" s="14">
        <f>SUM(F53:G53)</f>
        <v>154088.91002720001</v>
      </c>
      <c r="I53" s="14">
        <f>SUM(I17+I37+I29)</f>
        <v>2856</v>
      </c>
      <c r="J53" s="14">
        <f>SUM(N53:O53)</f>
        <v>129593.74066616</v>
      </c>
      <c r="K53" s="14">
        <f>SUM(N53:O53)</f>
        <v>129593.74066616</v>
      </c>
      <c r="L53" s="14">
        <f>L16+L29+L37+L38</f>
        <v>125190.74066616</v>
      </c>
      <c r="M53" s="14">
        <f>M16+M29+M37</f>
        <v>3384</v>
      </c>
      <c r="N53" s="14">
        <f>SUM(L53:M53)</f>
        <v>128574.74066616</v>
      </c>
      <c r="O53" s="14">
        <f>SUM(O17+O37+O29)</f>
        <v>1019</v>
      </c>
      <c r="P53" s="32"/>
    </row>
    <row r="54" spans="1:16" s="1" customFormat="1" ht="20.25" customHeight="1" x14ac:dyDescent="0.25">
      <c r="A54" s="15" t="s">
        <v>136</v>
      </c>
      <c r="B54" s="45" t="s">
        <v>1</v>
      </c>
      <c r="C54" s="13" t="s">
        <v>137</v>
      </c>
      <c r="D54" s="14">
        <f>SUM(H54:I54)</f>
        <v>143090.25299999997</v>
      </c>
      <c r="E54" s="14">
        <f>SUM(E15-E53)</f>
        <v>143090.25300000003</v>
      </c>
      <c r="F54" s="14">
        <f>SUM(F15-F53)</f>
        <v>99443.530999999988</v>
      </c>
      <c r="G54" s="14">
        <f>SUM(G15-G53)</f>
        <v>1109.4000000000001</v>
      </c>
      <c r="H54" s="14">
        <f>SUM(F54:G54)</f>
        <v>100552.93099999998</v>
      </c>
      <c r="I54" s="14">
        <f>SUM(I15-I53)</f>
        <v>42537.322</v>
      </c>
      <c r="J54" s="14">
        <f>SUM(N54:O54)</f>
        <v>26472.764800000019</v>
      </c>
      <c r="K54" s="14">
        <f>SUM(K15-K53)</f>
        <v>26472.764800000019</v>
      </c>
      <c r="L54" s="14">
        <f>SUM(L15-L53)</f>
        <v>26043.764800000019</v>
      </c>
      <c r="M54" s="14">
        <f>SUM(M15-M53)</f>
        <v>234</v>
      </c>
      <c r="N54" s="14">
        <f>SUM(L54:M54)</f>
        <v>26277.764800000019</v>
      </c>
      <c r="O54" s="14">
        <f>SUM(O15-O53)</f>
        <v>195</v>
      </c>
      <c r="P54" s="32"/>
    </row>
    <row r="55" spans="1:16" s="1" customFormat="1" ht="60.75" customHeight="1" x14ac:dyDescent="0.25">
      <c r="A55" s="15" t="s">
        <v>138</v>
      </c>
      <c r="B55" s="45" t="s">
        <v>1</v>
      </c>
      <c r="C55" s="37">
        <v>600</v>
      </c>
      <c r="D55" s="14">
        <f>E55</f>
        <v>32715</v>
      </c>
      <c r="E55" s="14">
        <f>F55</f>
        <v>32715</v>
      </c>
      <c r="F55" s="14">
        <v>32715</v>
      </c>
      <c r="G55" s="34" t="s">
        <v>43</v>
      </c>
      <c r="H55" s="14">
        <f>F55</f>
        <v>32715</v>
      </c>
      <c r="I55" s="34" t="s">
        <v>43</v>
      </c>
      <c r="J55" s="14">
        <f>K55</f>
        <v>47339</v>
      </c>
      <c r="K55" s="14">
        <f>L55</f>
        <v>47339</v>
      </c>
      <c r="L55" s="14">
        <v>47339</v>
      </c>
      <c r="M55" s="34" t="s">
        <v>43</v>
      </c>
      <c r="N55" s="14">
        <f>L55</f>
        <v>47339</v>
      </c>
      <c r="O55" s="34" t="s">
        <v>43</v>
      </c>
      <c r="P55" s="32"/>
    </row>
    <row r="56" spans="1:16" s="1" customFormat="1" ht="29.25" customHeight="1" x14ac:dyDescent="0.25">
      <c r="A56" s="46" t="s">
        <v>139</v>
      </c>
      <c r="B56" s="45" t="s">
        <v>1</v>
      </c>
      <c r="C56" s="37">
        <v>700</v>
      </c>
      <c r="D56" s="14">
        <f>E56</f>
        <v>7914</v>
      </c>
      <c r="E56" s="14">
        <f>F56</f>
        <v>7914</v>
      </c>
      <c r="F56" s="14">
        <f>F57+F59</f>
        <v>7914</v>
      </c>
      <c r="G56" s="34" t="s">
        <v>43</v>
      </c>
      <c r="H56" s="14">
        <f>SUM(H57:H60)</f>
        <v>7914</v>
      </c>
      <c r="I56" s="34" t="s">
        <v>43</v>
      </c>
      <c r="J56" s="14">
        <f>K56</f>
        <v>10933</v>
      </c>
      <c r="K56" s="14">
        <f>L56</f>
        <v>10933</v>
      </c>
      <c r="L56" s="14">
        <f>L57+L58+L59</f>
        <v>10933</v>
      </c>
      <c r="M56" s="34" t="s">
        <v>43</v>
      </c>
      <c r="N56" s="14">
        <f>SUM(N57:N60)</f>
        <v>10933</v>
      </c>
      <c r="O56" s="34" t="s">
        <v>43</v>
      </c>
      <c r="P56" s="32"/>
    </row>
    <row r="57" spans="1:16" s="1" customFormat="1" ht="19.5" customHeight="1" x14ac:dyDescent="0.25">
      <c r="A57" s="47" t="s">
        <v>140</v>
      </c>
      <c r="B57" s="45" t="s">
        <v>1</v>
      </c>
      <c r="C57" s="48"/>
      <c r="D57" s="14">
        <f>F57</f>
        <v>4914</v>
      </c>
      <c r="E57" s="14">
        <f>F57</f>
        <v>4914</v>
      </c>
      <c r="F57" s="14">
        <v>4914</v>
      </c>
      <c r="G57" s="34" t="s">
        <v>43</v>
      </c>
      <c r="H57" s="14">
        <f>F57</f>
        <v>4914</v>
      </c>
      <c r="I57" s="34" t="s">
        <v>43</v>
      </c>
      <c r="J57" s="14">
        <f>L57</f>
        <v>7395</v>
      </c>
      <c r="K57" s="14">
        <f>L57</f>
        <v>7395</v>
      </c>
      <c r="L57" s="14">
        <v>7395</v>
      </c>
      <c r="M57" s="34" t="s">
        <v>43</v>
      </c>
      <c r="N57" s="14">
        <f>L57</f>
        <v>7395</v>
      </c>
      <c r="O57" s="34" t="s">
        <v>43</v>
      </c>
      <c r="P57" s="32"/>
    </row>
    <row r="58" spans="1:16" s="1" customFormat="1" ht="24.75" customHeight="1" x14ac:dyDescent="0.25">
      <c r="A58" s="49" t="s">
        <v>141</v>
      </c>
      <c r="B58" s="45" t="s">
        <v>1</v>
      </c>
      <c r="C58" s="48"/>
      <c r="D58" s="34" t="s">
        <v>43</v>
      </c>
      <c r="E58" s="34" t="s">
        <v>43</v>
      </c>
      <c r="F58" s="34" t="s">
        <v>43</v>
      </c>
      <c r="G58" s="34" t="s">
        <v>43</v>
      </c>
      <c r="H58" s="34" t="s">
        <v>43</v>
      </c>
      <c r="I58" s="34" t="s">
        <v>43</v>
      </c>
      <c r="J58" s="14">
        <f>L58</f>
        <v>1479</v>
      </c>
      <c r="K58" s="14">
        <f>L58</f>
        <v>1479</v>
      </c>
      <c r="L58" s="14">
        <v>1479</v>
      </c>
      <c r="M58" s="34" t="s">
        <v>43</v>
      </c>
      <c r="N58" s="14">
        <f>L58</f>
        <v>1479</v>
      </c>
      <c r="O58" s="34" t="s">
        <v>43</v>
      </c>
      <c r="P58" s="32"/>
    </row>
    <row r="59" spans="1:16" s="1" customFormat="1" ht="27.75" customHeight="1" x14ac:dyDescent="0.25">
      <c r="A59" s="47" t="s">
        <v>142</v>
      </c>
      <c r="B59" s="45" t="s">
        <v>1</v>
      </c>
      <c r="C59" s="48"/>
      <c r="D59" s="14">
        <f>E59</f>
        <v>3000</v>
      </c>
      <c r="E59" s="14">
        <f>F59</f>
        <v>3000</v>
      </c>
      <c r="F59" s="14">
        <f>F28</f>
        <v>3000</v>
      </c>
      <c r="G59" s="34" t="s">
        <v>43</v>
      </c>
      <c r="H59" s="14">
        <f>H28</f>
        <v>3000</v>
      </c>
      <c r="I59" s="34" t="s">
        <v>43</v>
      </c>
      <c r="J59" s="14">
        <f>K59</f>
        <v>2059</v>
      </c>
      <c r="K59" s="14">
        <f>L59</f>
        <v>2059</v>
      </c>
      <c r="L59" s="14">
        <f>L28</f>
        <v>2059</v>
      </c>
      <c r="M59" s="34" t="s">
        <v>43</v>
      </c>
      <c r="N59" s="14">
        <f>N28</f>
        <v>2059</v>
      </c>
      <c r="O59" s="34" t="s">
        <v>43</v>
      </c>
      <c r="P59" s="32"/>
    </row>
    <row r="60" spans="1:16" s="1" customFormat="1" ht="18" customHeight="1" x14ac:dyDescent="0.25">
      <c r="A60" s="47" t="s">
        <v>143</v>
      </c>
      <c r="B60" s="45" t="s">
        <v>1</v>
      </c>
      <c r="C60" s="48"/>
      <c r="D60" s="34" t="s">
        <v>43</v>
      </c>
      <c r="E60" s="34" t="s">
        <v>43</v>
      </c>
      <c r="F60" s="34" t="s">
        <v>43</v>
      </c>
      <c r="G60" s="34" t="s">
        <v>43</v>
      </c>
      <c r="H60" s="34" t="s">
        <v>43</v>
      </c>
      <c r="I60" s="34" t="s">
        <v>43</v>
      </c>
      <c r="J60" s="34" t="s">
        <v>43</v>
      </c>
      <c r="K60" s="34" t="s">
        <v>43</v>
      </c>
      <c r="L60" s="34" t="s">
        <v>43</v>
      </c>
      <c r="M60" s="34" t="s">
        <v>43</v>
      </c>
      <c r="N60" s="34" t="s">
        <v>43</v>
      </c>
      <c r="O60" s="34" t="s">
        <v>43</v>
      </c>
      <c r="P60" s="32"/>
    </row>
    <row r="61" spans="1:16" s="1" customFormat="1" ht="47.25" x14ac:dyDescent="0.25">
      <c r="A61" s="33" t="s">
        <v>144</v>
      </c>
      <c r="B61" s="45" t="s">
        <v>1</v>
      </c>
      <c r="C61" s="13" t="s">
        <v>145</v>
      </c>
      <c r="D61" s="34" t="s">
        <v>43</v>
      </c>
      <c r="E61" s="34" t="s">
        <v>43</v>
      </c>
      <c r="F61" s="34" t="s">
        <v>43</v>
      </c>
      <c r="G61" s="34" t="s">
        <v>43</v>
      </c>
      <c r="H61" s="34" t="s">
        <v>43</v>
      </c>
      <c r="I61" s="34" t="s">
        <v>43</v>
      </c>
      <c r="J61" s="34" t="s">
        <v>43</v>
      </c>
      <c r="K61" s="34" t="s">
        <v>43</v>
      </c>
      <c r="L61" s="34" t="s">
        <v>43</v>
      </c>
      <c r="M61" s="34" t="s">
        <v>43</v>
      </c>
      <c r="N61" s="34" t="s">
        <v>43</v>
      </c>
      <c r="O61" s="34" t="s">
        <v>43</v>
      </c>
      <c r="P61" s="32"/>
    </row>
    <row r="62" spans="1:16" s="1" customFormat="1" ht="15.75" x14ac:dyDescent="0.25"/>
    <row r="63" spans="1:16" s="1" customFormat="1" ht="15.75" x14ac:dyDescent="0.25"/>
    <row r="64" spans="1:16" s="1" customFormat="1" ht="15.75" x14ac:dyDescent="0.25">
      <c r="G64" s="50"/>
    </row>
    <row r="65" spans="2:13" s="1" customFormat="1" ht="15.75" x14ac:dyDescent="0.25">
      <c r="F65" s="50"/>
      <c r="G65" s="50"/>
    </row>
    <row r="66" spans="2:13" s="1" customFormat="1" ht="15.75" x14ac:dyDescent="0.25">
      <c r="F66" s="50"/>
      <c r="G66" s="50"/>
    </row>
    <row r="67" spans="2:13" s="1" customFormat="1" ht="15.75" x14ac:dyDescent="0.25">
      <c r="D67" s="50"/>
      <c r="F67" s="50"/>
    </row>
    <row r="68" spans="2:13" s="1" customFormat="1" ht="15.75" x14ac:dyDescent="0.25">
      <c r="D68" s="51"/>
      <c r="M68" s="50"/>
    </row>
    <row r="69" spans="2:13" s="1" customFormat="1" ht="15.75" x14ac:dyDescent="0.25">
      <c r="D69" s="50"/>
      <c r="M69" s="50"/>
    </row>
    <row r="70" spans="2:13" s="1" customFormat="1" ht="15.75" x14ac:dyDescent="0.25">
      <c r="M70" s="50"/>
    </row>
    <row r="71" spans="2:13" s="1" customFormat="1" ht="15.75" x14ac:dyDescent="0.25">
      <c r="B71" s="69"/>
      <c r="C71" s="69"/>
      <c r="D71" s="69"/>
      <c r="E71" s="69"/>
      <c r="M71" s="50"/>
    </row>
    <row r="72" spans="2:13" s="1" customFormat="1" ht="15.75" x14ac:dyDescent="0.25">
      <c r="B72" s="69"/>
      <c r="C72" s="69"/>
      <c r="D72" s="69"/>
      <c r="E72" s="69"/>
      <c r="F72" s="52"/>
      <c r="M72" s="50"/>
    </row>
    <row r="73" spans="2:13" s="1" customFormat="1" ht="15.75" x14ac:dyDescent="0.25"/>
    <row r="74" spans="2:13" s="1" customFormat="1" ht="15.75" x14ac:dyDescent="0.25"/>
    <row r="75" spans="2:13" s="1" customFormat="1" ht="15.75" x14ac:dyDescent="0.25">
      <c r="F75" s="50"/>
      <c r="M75" s="50"/>
    </row>
    <row r="76" spans="2:13" s="1" customFormat="1" ht="15.75" x14ac:dyDescent="0.25">
      <c r="M76" s="50"/>
    </row>
    <row r="77" spans="2:13" s="1" customFormat="1" ht="15.75" x14ac:dyDescent="0.25">
      <c r="M77" s="50"/>
    </row>
    <row r="78" spans="2:13" s="1" customFormat="1" ht="15.75" x14ac:dyDescent="0.25">
      <c r="M78" s="50"/>
    </row>
    <row r="79" spans="2:13" s="1" customFormat="1" ht="15.75" x14ac:dyDescent="0.25"/>
  </sheetData>
  <mergeCells count="14">
    <mergeCell ref="A12:A13"/>
    <mergeCell ref="B12:B13"/>
    <mergeCell ref="C12:C13"/>
    <mergeCell ref="D12:D13"/>
    <mergeCell ref="E12:E13"/>
    <mergeCell ref="K12:K13"/>
    <mergeCell ref="L12:O12"/>
    <mergeCell ref="P12:P13"/>
    <mergeCell ref="B71:E72"/>
    <mergeCell ref="B3:P3"/>
    <mergeCell ref="B4:P4"/>
    <mergeCell ref="B5:P5"/>
    <mergeCell ref="F12:I12"/>
    <mergeCell ref="J12:J13"/>
  </mergeCells>
  <printOptions horizontalCentered="1"/>
  <pageMargins left="0" right="0" top="0" bottom="0" header="0" footer="0"/>
  <pageSetup paperSize="8" scale="60" orientation="landscape" r:id="rId1"/>
  <headerFooter alignWithMargins="0">
    <oddFooter>&amp;C&amp;P</oddFooter>
  </headerFooter>
  <rowBreaks count="1" manualBreakCount="1">
    <brk id="2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B1:Q17"/>
  <sheetViews>
    <sheetView showGridLines="0" zoomScale="80" zoomScaleNormal="80" zoomScaleSheetLayoutView="70" workbookViewId="0">
      <selection activeCell="J8" sqref="J8"/>
    </sheetView>
  </sheetViews>
  <sheetFormatPr defaultRowHeight="18.75" x14ac:dyDescent="0.3"/>
  <cols>
    <col min="1" max="1" width="0.42578125" style="3" customWidth="1"/>
    <col min="2" max="2" width="38.85546875" style="3" customWidth="1"/>
    <col min="3" max="3" width="9.85546875" style="3" customWidth="1"/>
    <col min="4" max="4" width="6.7109375" style="3" customWidth="1"/>
    <col min="5" max="5" width="9.28515625" style="3" customWidth="1"/>
    <col min="6" max="6" width="12.140625" style="3" customWidth="1"/>
    <col min="7" max="7" width="9.28515625" style="3" customWidth="1"/>
    <col min="8" max="8" width="10.85546875" style="3" customWidth="1"/>
    <col min="9" max="9" width="13.28515625" style="3" customWidth="1"/>
    <col min="10" max="10" width="9.5703125" style="3" customWidth="1"/>
    <col min="11" max="11" width="12.140625" style="3" customWidth="1"/>
    <col min="12" max="12" width="12" style="3" customWidth="1"/>
    <col min="13" max="13" width="10.85546875" style="3" customWidth="1"/>
    <col min="14" max="14" width="12.42578125" style="3" customWidth="1"/>
    <col min="15" max="15" width="13.42578125" style="3" customWidth="1"/>
    <col min="16" max="16" width="10" style="3" customWidth="1"/>
    <col min="17" max="17" width="16.5703125" style="3" customWidth="1"/>
    <col min="18" max="256" width="9.140625" style="3"/>
    <col min="257" max="257" width="0.42578125" style="3" customWidth="1"/>
    <col min="258" max="258" width="32.85546875" style="3" customWidth="1"/>
    <col min="259" max="259" width="9.85546875" style="3" customWidth="1"/>
    <col min="260" max="260" width="6.7109375" style="3" customWidth="1"/>
    <col min="261" max="261" width="9.28515625" style="3" customWidth="1"/>
    <col min="262" max="262" width="12.140625" style="3" customWidth="1"/>
    <col min="263" max="263" width="9.28515625" style="3" customWidth="1"/>
    <col min="264" max="264" width="10.85546875" style="3" customWidth="1"/>
    <col min="265" max="265" width="13.28515625" style="3" customWidth="1"/>
    <col min="266" max="266" width="9.5703125" style="3" customWidth="1"/>
    <col min="267" max="267" width="12.140625" style="3" customWidth="1"/>
    <col min="268" max="268" width="12" style="3" customWidth="1"/>
    <col min="269" max="269" width="10.85546875" style="3" customWidth="1"/>
    <col min="270" max="270" width="12.42578125" style="3" customWidth="1"/>
    <col min="271" max="271" width="13.42578125" style="3" customWidth="1"/>
    <col min="272" max="272" width="10" style="3" customWidth="1"/>
    <col min="273" max="273" width="13.28515625" style="3" customWidth="1"/>
    <col min="274" max="512" width="9.140625" style="3"/>
    <col min="513" max="513" width="0.42578125" style="3" customWidth="1"/>
    <col min="514" max="514" width="32.85546875" style="3" customWidth="1"/>
    <col min="515" max="515" width="9.85546875" style="3" customWidth="1"/>
    <col min="516" max="516" width="6.7109375" style="3" customWidth="1"/>
    <col min="517" max="517" width="9.28515625" style="3" customWidth="1"/>
    <col min="518" max="518" width="12.140625" style="3" customWidth="1"/>
    <col min="519" max="519" width="9.28515625" style="3" customWidth="1"/>
    <col min="520" max="520" width="10.85546875" style="3" customWidth="1"/>
    <col min="521" max="521" width="13.28515625" style="3" customWidth="1"/>
    <col min="522" max="522" width="9.5703125" style="3" customWidth="1"/>
    <col min="523" max="523" width="12.140625" style="3" customWidth="1"/>
    <col min="524" max="524" width="12" style="3" customWidth="1"/>
    <col min="525" max="525" width="10.85546875" style="3" customWidth="1"/>
    <col min="526" max="526" width="12.42578125" style="3" customWidth="1"/>
    <col min="527" max="527" width="13.42578125" style="3" customWidth="1"/>
    <col min="528" max="528" width="10" style="3" customWidth="1"/>
    <col min="529" max="529" width="13.28515625" style="3" customWidth="1"/>
    <col min="530" max="768" width="9.140625" style="3"/>
    <col min="769" max="769" width="0.42578125" style="3" customWidth="1"/>
    <col min="770" max="770" width="32.85546875" style="3" customWidth="1"/>
    <col min="771" max="771" width="9.85546875" style="3" customWidth="1"/>
    <col min="772" max="772" width="6.7109375" style="3" customWidth="1"/>
    <col min="773" max="773" width="9.28515625" style="3" customWidth="1"/>
    <col min="774" max="774" width="12.140625" style="3" customWidth="1"/>
    <col min="775" max="775" width="9.28515625" style="3" customWidth="1"/>
    <col min="776" max="776" width="10.85546875" style="3" customWidth="1"/>
    <col min="777" max="777" width="13.28515625" style="3" customWidth="1"/>
    <col min="778" max="778" width="9.5703125" style="3" customWidth="1"/>
    <col min="779" max="779" width="12.140625" style="3" customWidth="1"/>
    <col min="780" max="780" width="12" style="3" customWidth="1"/>
    <col min="781" max="781" width="10.85546875" style="3" customWidth="1"/>
    <col min="782" max="782" width="12.42578125" style="3" customWidth="1"/>
    <col min="783" max="783" width="13.42578125" style="3" customWidth="1"/>
    <col min="784" max="784" width="10" style="3" customWidth="1"/>
    <col min="785" max="785" width="13.28515625" style="3" customWidth="1"/>
    <col min="786" max="1024" width="9.140625" style="3"/>
    <col min="1025" max="1025" width="0.42578125" style="3" customWidth="1"/>
    <col min="1026" max="1026" width="32.85546875" style="3" customWidth="1"/>
    <col min="1027" max="1027" width="9.85546875" style="3" customWidth="1"/>
    <col min="1028" max="1028" width="6.7109375" style="3" customWidth="1"/>
    <col min="1029" max="1029" width="9.28515625" style="3" customWidth="1"/>
    <col min="1030" max="1030" width="12.140625" style="3" customWidth="1"/>
    <col min="1031" max="1031" width="9.28515625" style="3" customWidth="1"/>
    <col min="1032" max="1032" width="10.85546875" style="3" customWidth="1"/>
    <col min="1033" max="1033" width="13.28515625" style="3" customWidth="1"/>
    <col min="1034" max="1034" width="9.5703125" style="3" customWidth="1"/>
    <col min="1035" max="1035" width="12.140625" style="3" customWidth="1"/>
    <col min="1036" max="1036" width="12" style="3" customWidth="1"/>
    <col min="1037" max="1037" width="10.85546875" style="3" customWidth="1"/>
    <col min="1038" max="1038" width="12.42578125" style="3" customWidth="1"/>
    <col min="1039" max="1039" width="13.42578125" style="3" customWidth="1"/>
    <col min="1040" max="1040" width="10" style="3" customWidth="1"/>
    <col min="1041" max="1041" width="13.28515625" style="3" customWidth="1"/>
    <col min="1042" max="1280" width="9.140625" style="3"/>
    <col min="1281" max="1281" width="0.42578125" style="3" customWidth="1"/>
    <col min="1282" max="1282" width="32.85546875" style="3" customWidth="1"/>
    <col min="1283" max="1283" width="9.85546875" style="3" customWidth="1"/>
    <col min="1284" max="1284" width="6.7109375" style="3" customWidth="1"/>
    <col min="1285" max="1285" width="9.28515625" style="3" customWidth="1"/>
    <col min="1286" max="1286" width="12.140625" style="3" customWidth="1"/>
    <col min="1287" max="1287" width="9.28515625" style="3" customWidth="1"/>
    <col min="1288" max="1288" width="10.85546875" style="3" customWidth="1"/>
    <col min="1289" max="1289" width="13.28515625" style="3" customWidth="1"/>
    <col min="1290" max="1290" width="9.5703125" style="3" customWidth="1"/>
    <col min="1291" max="1291" width="12.140625" style="3" customWidth="1"/>
    <col min="1292" max="1292" width="12" style="3" customWidth="1"/>
    <col min="1293" max="1293" width="10.85546875" style="3" customWidth="1"/>
    <col min="1294" max="1294" width="12.42578125" style="3" customWidth="1"/>
    <col min="1295" max="1295" width="13.42578125" style="3" customWidth="1"/>
    <col min="1296" max="1296" width="10" style="3" customWidth="1"/>
    <col min="1297" max="1297" width="13.28515625" style="3" customWidth="1"/>
    <col min="1298" max="1536" width="9.140625" style="3"/>
    <col min="1537" max="1537" width="0.42578125" style="3" customWidth="1"/>
    <col min="1538" max="1538" width="32.85546875" style="3" customWidth="1"/>
    <col min="1539" max="1539" width="9.85546875" style="3" customWidth="1"/>
    <col min="1540" max="1540" width="6.7109375" style="3" customWidth="1"/>
    <col min="1541" max="1541" width="9.28515625" style="3" customWidth="1"/>
    <col min="1542" max="1542" width="12.140625" style="3" customWidth="1"/>
    <col min="1543" max="1543" width="9.28515625" style="3" customWidth="1"/>
    <col min="1544" max="1544" width="10.85546875" style="3" customWidth="1"/>
    <col min="1545" max="1545" width="13.28515625" style="3" customWidth="1"/>
    <col min="1546" max="1546" width="9.5703125" style="3" customWidth="1"/>
    <col min="1547" max="1547" width="12.140625" style="3" customWidth="1"/>
    <col min="1548" max="1548" width="12" style="3" customWidth="1"/>
    <col min="1549" max="1549" width="10.85546875" style="3" customWidth="1"/>
    <col min="1550" max="1550" width="12.42578125" style="3" customWidth="1"/>
    <col min="1551" max="1551" width="13.42578125" style="3" customWidth="1"/>
    <col min="1552" max="1552" width="10" style="3" customWidth="1"/>
    <col min="1553" max="1553" width="13.28515625" style="3" customWidth="1"/>
    <col min="1554" max="1792" width="9.140625" style="3"/>
    <col min="1793" max="1793" width="0.42578125" style="3" customWidth="1"/>
    <col min="1794" max="1794" width="32.85546875" style="3" customWidth="1"/>
    <col min="1795" max="1795" width="9.85546875" style="3" customWidth="1"/>
    <col min="1796" max="1796" width="6.7109375" style="3" customWidth="1"/>
    <col min="1797" max="1797" width="9.28515625" style="3" customWidth="1"/>
    <col min="1798" max="1798" width="12.140625" style="3" customWidth="1"/>
    <col min="1799" max="1799" width="9.28515625" style="3" customWidth="1"/>
    <col min="1800" max="1800" width="10.85546875" style="3" customWidth="1"/>
    <col min="1801" max="1801" width="13.28515625" style="3" customWidth="1"/>
    <col min="1802" max="1802" width="9.5703125" style="3" customWidth="1"/>
    <col min="1803" max="1803" width="12.140625" style="3" customWidth="1"/>
    <col min="1804" max="1804" width="12" style="3" customWidth="1"/>
    <col min="1805" max="1805" width="10.85546875" style="3" customWidth="1"/>
    <col min="1806" max="1806" width="12.42578125" style="3" customWidth="1"/>
    <col min="1807" max="1807" width="13.42578125" style="3" customWidth="1"/>
    <col min="1808" max="1808" width="10" style="3" customWidth="1"/>
    <col min="1809" max="1809" width="13.28515625" style="3" customWidth="1"/>
    <col min="1810" max="2048" width="9.140625" style="3"/>
    <col min="2049" max="2049" width="0.42578125" style="3" customWidth="1"/>
    <col min="2050" max="2050" width="32.85546875" style="3" customWidth="1"/>
    <col min="2051" max="2051" width="9.85546875" style="3" customWidth="1"/>
    <col min="2052" max="2052" width="6.7109375" style="3" customWidth="1"/>
    <col min="2053" max="2053" width="9.28515625" style="3" customWidth="1"/>
    <col min="2054" max="2054" width="12.140625" style="3" customWidth="1"/>
    <col min="2055" max="2055" width="9.28515625" style="3" customWidth="1"/>
    <col min="2056" max="2056" width="10.85546875" style="3" customWidth="1"/>
    <col min="2057" max="2057" width="13.28515625" style="3" customWidth="1"/>
    <col min="2058" max="2058" width="9.5703125" style="3" customWidth="1"/>
    <col min="2059" max="2059" width="12.140625" style="3" customWidth="1"/>
    <col min="2060" max="2060" width="12" style="3" customWidth="1"/>
    <col min="2061" max="2061" width="10.85546875" style="3" customWidth="1"/>
    <col min="2062" max="2062" width="12.42578125" style="3" customWidth="1"/>
    <col min="2063" max="2063" width="13.42578125" style="3" customWidth="1"/>
    <col min="2064" max="2064" width="10" style="3" customWidth="1"/>
    <col min="2065" max="2065" width="13.28515625" style="3" customWidth="1"/>
    <col min="2066" max="2304" width="9.140625" style="3"/>
    <col min="2305" max="2305" width="0.42578125" style="3" customWidth="1"/>
    <col min="2306" max="2306" width="32.85546875" style="3" customWidth="1"/>
    <col min="2307" max="2307" width="9.85546875" style="3" customWidth="1"/>
    <col min="2308" max="2308" width="6.7109375" style="3" customWidth="1"/>
    <col min="2309" max="2309" width="9.28515625" style="3" customWidth="1"/>
    <col min="2310" max="2310" width="12.140625" style="3" customWidth="1"/>
    <col min="2311" max="2311" width="9.28515625" style="3" customWidth="1"/>
    <col min="2312" max="2312" width="10.85546875" style="3" customWidth="1"/>
    <col min="2313" max="2313" width="13.28515625" style="3" customWidth="1"/>
    <col min="2314" max="2314" width="9.5703125" style="3" customWidth="1"/>
    <col min="2315" max="2315" width="12.140625" style="3" customWidth="1"/>
    <col min="2316" max="2316" width="12" style="3" customWidth="1"/>
    <col min="2317" max="2317" width="10.85546875" style="3" customWidth="1"/>
    <col min="2318" max="2318" width="12.42578125" style="3" customWidth="1"/>
    <col min="2319" max="2319" width="13.42578125" style="3" customWidth="1"/>
    <col min="2320" max="2320" width="10" style="3" customWidth="1"/>
    <col min="2321" max="2321" width="13.28515625" style="3" customWidth="1"/>
    <col min="2322" max="2560" width="9.140625" style="3"/>
    <col min="2561" max="2561" width="0.42578125" style="3" customWidth="1"/>
    <col min="2562" max="2562" width="32.85546875" style="3" customWidth="1"/>
    <col min="2563" max="2563" width="9.85546875" style="3" customWidth="1"/>
    <col min="2564" max="2564" width="6.7109375" style="3" customWidth="1"/>
    <col min="2565" max="2565" width="9.28515625" style="3" customWidth="1"/>
    <col min="2566" max="2566" width="12.140625" style="3" customWidth="1"/>
    <col min="2567" max="2567" width="9.28515625" style="3" customWidth="1"/>
    <col min="2568" max="2568" width="10.85546875" style="3" customWidth="1"/>
    <col min="2569" max="2569" width="13.28515625" style="3" customWidth="1"/>
    <col min="2570" max="2570" width="9.5703125" style="3" customWidth="1"/>
    <col min="2571" max="2571" width="12.140625" style="3" customWidth="1"/>
    <col min="2572" max="2572" width="12" style="3" customWidth="1"/>
    <col min="2573" max="2573" width="10.85546875" style="3" customWidth="1"/>
    <col min="2574" max="2574" width="12.42578125" style="3" customWidth="1"/>
    <col min="2575" max="2575" width="13.42578125" style="3" customWidth="1"/>
    <col min="2576" max="2576" width="10" style="3" customWidth="1"/>
    <col min="2577" max="2577" width="13.28515625" style="3" customWidth="1"/>
    <col min="2578" max="2816" width="9.140625" style="3"/>
    <col min="2817" max="2817" width="0.42578125" style="3" customWidth="1"/>
    <col min="2818" max="2818" width="32.85546875" style="3" customWidth="1"/>
    <col min="2819" max="2819" width="9.85546875" style="3" customWidth="1"/>
    <col min="2820" max="2820" width="6.7109375" style="3" customWidth="1"/>
    <col min="2821" max="2821" width="9.28515625" style="3" customWidth="1"/>
    <col min="2822" max="2822" width="12.140625" style="3" customWidth="1"/>
    <col min="2823" max="2823" width="9.28515625" style="3" customWidth="1"/>
    <col min="2824" max="2824" width="10.85546875" style="3" customWidth="1"/>
    <col min="2825" max="2825" width="13.28515625" style="3" customWidth="1"/>
    <col min="2826" max="2826" width="9.5703125" style="3" customWidth="1"/>
    <col min="2827" max="2827" width="12.140625" style="3" customWidth="1"/>
    <col min="2828" max="2828" width="12" style="3" customWidth="1"/>
    <col min="2829" max="2829" width="10.85546875" style="3" customWidth="1"/>
    <col min="2830" max="2830" width="12.42578125" style="3" customWidth="1"/>
    <col min="2831" max="2831" width="13.42578125" style="3" customWidth="1"/>
    <col min="2832" max="2832" width="10" style="3" customWidth="1"/>
    <col min="2833" max="2833" width="13.28515625" style="3" customWidth="1"/>
    <col min="2834" max="3072" width="9.140625" style="3"/>
    <col min="3073" max="3073" width="0.42578125" style="3" customWidth="1"/>
    <col min="3074" max="3074" width="32.85546875" style="3" customWidth="1"/>
    <col min="3075" max="3075" width="9.85546875" style="3" customWidth="1"/>
    <col min="3076" max="3076" width="6.7109375" style="3" customWidth="1"/>
    <col min="3077" max="3077" width="9.28515625" style="3" customWidth="1"/>
    <col min="3078" max="3078" width="12.140625" style="3" customWidth="1"/>
    <col min="3079" max="3079" width="9.28515625" style="3" customWidth="1"/>
    <col min="3080" max="3080" width="10.85546875" style="3" customWidth="1"/>
    <col min="3081" max="3081" width="13.28515625" style="3" customWidth="1"/>
    <col min="3082" max="3082" width="9.5703125" style="3" customWidth="1"/>
    <col min="3083" max="3083" width="12.140625" style="3" customWidth="1"/>
    <col min="3084" max="3084" width="12" style="3" customWidth="1"/>
    <col min="3085" max="3085" width="10.85546875" style="3" customWidth="1"/>
    <col min="3086" max="3086" width="12.42578125" style="3" customWidth="1"/>
    <col min="3087" max="3087" width="13.42578125" style="3" customWidth="1"/>
    <col min="3088" max="3088" width="10" style="3" customWidth="1"/>
    <col min="3089" max="3089" width="13.28515625" style="3" customWidth="1"/>
    <col min="3090" max="3328" width="9.140625" style="3"/>
    <col min="3329" max="3329" width="0.42578125" style="3" customWidth="1"/>
    <col min="3330" max="3330" width="32.85546875" style="3" customWidth="1"/>
    <col min="3331" max="3331" width="9.85546875" style="3" customWidth="1"/>
    <col min="3332" max="3332" width="6.7109375" style="3" customWidth="1"/>
    <col min="3333" max="3333" width="9.28515625" style="3" customWidth="1"/>
    <col min="3334" max="3334" width="12.140625" style="3" customWidth="1"/>
    <col min="3335" max="3335" width="9.28515625" style="3" customWidth="1"/>
    <col min="3336" max="3336" width="10.85546875" style="3" customWidth="1"/>
    <col min="3337" max="3337" width="13.28515625" style="3" customWidth="1"/>
    <col min="3338" max="3338" width="9.5703125" style="3" customWidth="1"/>
    <col min="3339" max="3339" width="12.140625" style="3" customWidth="1"/>
    <col min="3340" max="3340" width="12" style="3" customWidth="1"/>
    <col min="3341" max="3341" width="10.85546875" style="3" customWidth="1"/>
    <col min="3342" max="3342" width="12.42578125" style="3" customWidth="1"/>
    <col min="3343" max="3343" width="13.42578125" style="3" customWidth="1"/>
    <col min="3344" max="3344" width="10" style="3" customWidth="1"/>
    <col min="3345" max="3345" width="13.28515625" style="3" customWidth="1"/>
    <col min="3346" max="3584" width="9.140625" style="3"/>
    <col min="3585" max="3585" width="0.42578125" style="3" customWidth="1"/>
    <col min="3586" max="3586" width="32.85546875" style="3" customWidth="1"/>
    <col min="3587" max="3587" width="9.85546875" style="3" customWidth="1"/>
    <col min="3588" max="3588" width="6.7109375" style="3" customWidth="1"/>
    <col min="3589" max="3589" width="9.28515625" style="3" customWidth="1"/>
    <col min="3590" max="3590" width="12.140625" style="3" customWidth="1"/>
    <col min="3591" max="3591" width="9.28515625" style="3" customWidth="1"/>
    <col min="3592" max="3592" width="10.85546875" style="3" customWidth="1"/>
    <col min="3593" max="3593" width="13.28515625" style="3" customWidth="1"/>
    <col min="3594" max="3594" width="9.5703125" style="3" customWidth="1"/>
    <col min="3595" max="3595" width="12.140625" style="3" customWidth="1"/>
    <col min="3596" max="3596" width="12" style="3" customWidth="1"/>
    <col min="3597" max="3597" width="10.85546875" style="3" customWidth="1"/>
    <col min="3598" max="3598" width="12.42578125" style="3" customWidth="1"/>
    <col min="3599" max="3599" width="13.42578125" style="3" customWidth="1"/>
    <col min="3600" max="3600" width="10" style="3" customWidth="1"/>
    <col min="3601" max="3601" width="13.28515625" style="3" customWidth="1"/>
    <col min="3602" max="3840" width="9.140625" style="3"/>
    <col min="3841" max="3841" width="0.42578125" style="3" customWidth="1"/>
    <col min="3842" max="3842" width="32.85546875" style="3" customWidth="1"/>
    <col min="3843" max="3843" width="9.85546875" style="3" customWidth="1"/>
    <col min="3844" max="3844" width="6.7109375" style="3" customWidth="1"/>
    <col min="3845" max="3845" width="9.28515625" style="3" customWidth="1"/>
    <col min="3846" max="3846" width="12.140625" style="3" customWidth="1"/>
    <col min="3847" max="3847" width="9.28515625" style="3" customWidth="1"/>
    <col min="3848" max="3848" width="10.85546875" style="3" customWidth="1"/>
    <col min="3849" max="3849" width="13.28515625" style="3" customWidth="1"/>
    <col min="3850" max="3850" width="9.5703125" style="3" customWidth="1"/>
    <col min="3851" max="3851" width="12.140625" style="3" customWidth="1"/>
    <col min="3852" max="3852" width="12" style="3" customWidth="1"/>
    <col min="3853" max="3853" width="10.85546875" style="3" customWidth="1"/>
    <col min="3854" max="3854" width="12.42578125" style="3" customWidth="1"/>
    <col min="3855" max="3855" width="13.42578125" style="3" customWidth="1"/>
    <col min="3856" max="3856" width="10" style="3" customWidth="1"/>
    <col min="3857" max="3857" width="13.28515625" style="3" customWidth="1"/>
    <col min="3858" max="4096" width="9.140625" style="3"/>
    <col min="4097" max="4097" width="0.42578125" style="3" customWidth="1"/>
    <col min="4098" max="4098" width="32.85546875" style="3" customWidth="1"/>
    <col min="4099" max="4099" width="9.85546875" style="3" customWidth="1"/>
    <col min="4100" max="4100" width="6.7109375" style="3" customWidth="1"/>
    <col min="4101" max="4101" width="9.28515625" style="3" customWidth="1"/>
    <col min="4102" max="4102" width="12.140625" style="3" customWidth="1"/>
    <col min="4103" max="4103" width="9.28515625" style="3" customWidth="1"/>
    <col min="4104" max="4104" width="10.85546875" style="3" customWidth="1"/>
    <col min="4105" max="4105" width="13.28515625" style="3" customWidth="1"/>
    <col min="4106" max="4106" width="9.5703125" style="3" customWidth="1"/>
    <col min="4107" max="4107" width="12.140625" style="3" customWidth="1"/>
    <col min="4108" max="4108" width="12" style="3" customWidth="1"/>
    <col min="4109" max="4109" width="10.85546875" style="3" customWidth="1"/>
    <col min="4110" max="4110" width="12.42578125" style="3" customWidth="1"/>
    <col min="4111" max="4111" width="13.42578125" style="3" customWidth="1"/>
    <col min="4112" max="4112" width="10" style="3" customWidth="1"/>
    <col min="4113" max="4113" width="13.28515625" style="3" customWidth="1"/>
    <col min="4114" max="4352" width="9.140625" style="3"/>
    <col min="4353" max="4353" width="0.42578125" style="3" customWidth="1"/>
    <col min="4354" max="4354" width="32.85546875" style="3" customWidth="1"/>
    <col min="4355" max="4355" width="9.85546875" style="3" customWidth="1"/>
    <col min="4356" max="4356" width="6.7109375" style="3" customWidth="1"/>
    <col min="4357" max="4357" width="9.28515625" style="3" customWidth="1"/>
    <col min="4358" max="4358" width="12.140625" style="3" customWidth="1"/>
    <col min="4359" max="4359" width="9.28515625" style="3" customWidth="1"/>
    <col min="4360" max="4360" width="10.85546875" style="3" customWidth="1"/>
    <col min="4361" max="4361" width="13.28515625" style="3" customWidth="1"/>
    <col min="4362" max="4362" width="9.5703125" style="3" customWidth="1"/>
    <col min="4363" max="4363" width="12.140625" style="3" customWidth="1"/>
    <col min="4364" max="4364" width="12" style="3" customWidth="1"/>
    <col min="4365" max="4365" width="10.85546875" style="3" customWidth="1"/>
    <col min="4366" max="4366" width="12.42578125" style="3" customWidth="1"/>
    <col min="4367" max="4367" width="13.42578125" style="3" customWidth="1"/>
    <col min="4368" max="4368" width="10" style="3" customWidth="1"/>
    <col min="4369" max="4369" width="13.28515625" style="3" customWidth="1"/>
    <col min="4370" max="4608" width="9.140625" style="3"/>
    <col min="4609" max="4609" width="0.42578125" style="3" customWidth="1"/>
    <col min="4610" max="4610" width="32.85546875" style="3" customWidth="1"/>
    <col min="4611" max="4611" width="9.85546875" style="3" customWidth="1"/>
    <col min="4612" max="4612" width="6.7109375" style="3" customWidth="1"/>
    <col min="4613" max="4613" width="9.28515625" style="3" customWidth="1"/>
    <col min="4614" max="4614" width="12.140625" style="3" customWidth="1"/>
    <col min="4615" max="4615" width="9.28515625" style="3" customWidth="1"/>
    <col min="4616" max="4616" width="10.85546875" style="3" customWidth="1"/>
    <col min="4617" max="4617" width="13.28515625" style="3" customWidth="1"/>
    <col min="4618" max="4618" width="9.5703125" style="3" customWidth="1"/>
    <col min="4619" max="4619" width="12.140625" style="3" customWidth="1"/>
    <col min="4620" max="4620" width="12" style="3" customWidth="1"/>
    <col min="4621" max="4621" width="10.85546875" style="3" customWidth="1"/>
    <col min="4622" max="4622" width="12.42578125" style="3" customWidth="1"/>
    <col min="4623" max="4623" width="13.42578125" style="3" customWidth="1"/>
    <col min="4624" max="4624" width="10" style="3" customWidth="1"/>
    <col min="4625" max="4625" width="13.28515625" style="3" customWidth="1"/>
    <col min="4626" max="4864" width="9.140625" style="3"/>
    <col min="4865" max="4865" width="0.42578125" style="3" customWidth="1"/>
    <col min="4866" max="4866" width="32.85546875" style="3" customWidth="1"/>
    <col min="4867" max="4867" width="9.85546875" style="3" customWidth="1"/>
    <col min="4868" max="4868" width="6.7109375" style="3" customWidth="1"/>
    <col min="4869" max="4869" width="9.28515625" style="3" customWidth="1"/>
    <col min="4870" max="4870" width="12.140625" style="3" customWidth="1"/>
    <col min="4871" max="4871" width="9.28515625" style="3" customWidth="1"/>
    <col min="4872" max="4872" width="10.85546875" style="3" customWidth="1"/>
    <col min="4873" max="4873" width="13.28515625" style="3" customWidth="1"/>
    <col min="4874" max="4874" width="9.5703125" style="3" customWidth="1"/>
    <col min="4875" max="4875" width="12.140625" style="3" customWidth="1"/>
    <col min="4876" max="4876" width="12" style="3" customWidth="1"/>
    <col min="4877" max="4877" width="10.85546875" style="3" customWidth="1"/>
    <col min="4878" max="4878" width="12.42578125" style="3" customWidth="1"/>
    <col min="4879" max="4879" width="13.42578125" style="3" customWidth="1"/>
    <col min="4880" max="4880" width="10" style="3" customWidth="1"/>
    <col min="4881" max="4881" width="13.28515625" style="3" customWidth="1"/>
    <col min="4882" max="5120" width="9.140625" style="3"/>
    <col min="5121" max="5121" width="0.42578125" style="3" customWidth="1"/>
    <col min="5122" max="5122" width="32.85546875" style="3" customWidth="1"/>
    <col min="5123" max="5123" width="9.85546875" style="3" customWidth="1"/>
    <col min="5124" max="5124" width="6.7109375" style="3" customWidth="1"/>
    <col min="5125" max="5125" width="9.28515625" style="3" customWidth="1"/>
    <col min="5126" max="5126" width="12.140625" style="3" customWidth="1"/>
    <col min="5127" max="5127" width="9.28515625" style="3" customWidth="1"/>
    <col min="5128" max="5128" width="10.85546875" style="3" customWidth="1"/>
    <col min="5129" max="5129" width="13.28515625" style="3" customWidth="1"/>
    <col min="5130" max="5130" width="9.5703125" style="3" customWidth="1"/>
    <col min="5131" max="5131" width="12.140625" style="3" customWidth="1"/>
    <col min="5132" max="5132" width="12" style="3" customWidth="1"/>
    <col min="5133" max="5133" width="10.85546875" style="3" customWidth="1"/>
    <col min="5134" max="5134" width="12.42578125" style="3" customWidth="1"/>
    <col min="5135" max="5135" width="13.42578125" style="3" customWidth="1"/>
    <col min="5136" max="5136" width="10" style="3" customWidth="1"/>
    <col min="5137" max="5137" width="13.28515625" style="3" customWidth="1"/>
    <col min="5138" max="5376" width="9.140625" style="3"/>
    <col min="5377" max="5377" width="0.42578125" style="3" customWidth="1"/>
    <col min="5378" max="5378" width="32.85546875" style="3" customWidth="1"/>
    <col min="5379" max="5379" width="9.85546875" style="3" customWidth="1"/>
    <col min="5380" max="5380" width="6.7109375" style="3" customWidth="1"/>
    <col min="5381" max="5381" width="9.28515625" style="3" customWidth="1"/>
    <col min="5382" max="5382" width="12.140625" style="3" customWidth="1"/>
    <col min="5383" max="5383" width="9.28515625" style="3" customWidth="1"/>
    <col min="5384" max="5384" width="10.85546875" style="3" customWidth="1"/>
    <col min="5385" max="5385" width="13.28515625" style="3" customWidth="1"/>
    <col min="5386" max="5386" width="9.5703125" style="3" customWidth="1"/>
    <col min="5387" max="5387" width="12.140625" style="3" customWidth="1"/>
    <col min="5388" max="5388" width="12" style="3" customWidth="1"/>
    <col min="5389" max="5389" width="10.85546875" style="3" customWidth="1"/>
    <col min="5390" max="5390" width="12.42578125" style="3" customWidth="1"/>
    <col min="5391" max="5391" width="13.42578125" style="3" customWidth="1"/>
    <col min="5392" max="5392" width="10" style="3" customWidth="1"/>
    <col min="5393" max="5393" width="13.28515625" style="3" customWidth="1"/>
    <col min="5394" max="5632" width="9.140625" style="3"/>
    <col min="5633" max="5633" width="0.42578125" style="3" customWidth="1"/>
    <col min="5634" max="5634" width="32.85546875" style="3" customWidth="1"/>
    <col min="5635" max="5635" width="9.85546875" style="3" customWidth="1"/>
    <col min="5636" max="5636" width="6.7109375" style="3" customWidth="1"/>
    <col min="5637" max="5637" width="9.28515625" style="3" customWidth="1"/>
    <col min="5638" max="5638" width="12.140625" style="3" customWidth="1"/>
    <col min="5639" max="5639" width="9.28515625" style="3" customWidth="1"/>
    <col min="5640" max="5640" width="10.85546875" style="3" customWidth="1"/>
    <col min="5641" max="5641" width="13.28515625" style="3" customWidth="1"/>
    <col min="5642" max="5642" width="9.5703125" style="3" customWidth="1"/>
    <col min="5643" max="5643" width="12.140625" style="3" customWidth="1"/>
    <col min="5644" max="5644" width="12" style="3" customWidth="1"/>
    <col min="5645" max="5645" width="10.85546875" style="3" customWidth="1"/>
    <col min="5646" max="5646" width="12.42578125" style="3" customWidth="1"/>
    <col min="5647" max="5647" width="13.42578125" style="3" customWidth="1"/>
    <col min="5648" max="5648" width="10" style="3" customWidth="1"/>
    <col min="5649" max="5649" width="13.28515625" style="3" customWidth="1"/>
    <col min="5650" max="5888" width="9.140625" style="3"/>
    <col min="5889" max="5889" width="0.42578125" style="3" customWidth="1"/>
    <col min="5890" max="5890" width="32.85546875" style="3" customWidth="1"/>
    <col min="5891" max="5891" width="9.85546875" style="3" customWidth="1"/>
    <col min="5892" max="5892" width="6.7109375" style="3" customWidth="1"/>
    <col min="5893" max="5893" width="9.28515625" style="3" customWidth="1"/>
    <col min="5894" max="5894" width="12.140625" style="3" customWidth="1"/>
    <col min="5895" max="5895" width="9.28515625" style="3" customWidth="1"/>
    <col min="5896" max="5896" width="10.85546875" style="3" customWidth="1"/>
    <col min="5897" max="5897" width="13.28515625" style="3" customWidth="1"/>
    <col min="5898" max="5898" width="9.5703125" style="3" customWidth="1"/>
    <col min="5899" max="5899" width="12.140625" style="3" customWidth="1"/>
    <col min="5900" max="5900" width="12" style="3" customWidth="1"/>
    <col min="5901" max="5901" width="10.85546875" style="3" customWidth="1"/>
    <col min="5902" max="5902" width="12.42578125" style="3" customWidth="1"/>
    <col min="5903" max="5903" width="13.42578125" style="3" customWidth="1"/>
    <col min="5904" max="5904" width="10" style="3" customWidth="1"/>
    <col min="5905" max="5905" width="13.28515625" style="3" customWidth="1"/>
    <col min="5906" max="6144" width="9.140625" style="3"/>
    <col min="6145" max="6145" width="0.42578125" style="3" customWidth="1"/>
    <col min="6146" max="6146" width="32.85546875" style="3" customWidth="1"/>
    <col min="6147" max="6147" width="9.85546875" style="3" customWidth="1"/>
    <col min="6148" max="6148" width="6.7109375" style="3" customWidth="1"/>
    <col min="6149" max="6149" width="9.28515625" style="3" customWidth="1"/>
    <col min="6150" max="6150" width="12.140625" style="3" customWidth="1"/>
    <col min="6151" max="6151" width="9.28515625" style="3" customWidth="1"/>
    <col min="6152" max="6152" width="10.85546875" style="3" customWidth="1"/>
    <col min="6153" max="6153" width="13.28515625" style="3" customWidth="1"/>
    <col min="6154" max="6154" width="9.5703125" style="3" customWidth="1"/>
    <col min="6155" max="6155" width="12.140625" style="3" customWidth="1"/>
    <col min="6156" max="6156" width="12" style="3" customWidth="1"/>
    <col min="6157" max="6157" width="10.85546875" style="3" customWidth="1"/>
    <col min="6158" max="6158" width="12.42578125" style="3" customWidth="1"/>
    <col min="6159" max="6159" width="13.42578125" style="3" customWidth="1"/>
    <col min="6160" max="6160" width="10" style="3" customWidth="1"/>
    <col min="6161" max="6161" width="13.28515625" style="3" customWidth="1"/>
    <col min="6162" max="6400" width="9.140625" style="3"/>
    <col min="6401" max="6401" width="0.42578125" style="3" customWidth="1"/>
    <col min="6402" max="6402" width="32.85546875" style="3" customWidth="1"/>
    <col min="6403" max="6403" width="9.85546875" style="3" customWidth="1"/>
    <col min="6404" max="6404" width="6.7109375" style="3" customWidth="1"/>
    <col min="6405" max="6405" width="9.28515625" style="3" customWidth="1"/>
    <col min="6406" max="6406" width="12.140625" style="3" customWidth="1"/>
    <col min="6407" max="6407" width="9.28515625" style="3" customWidth="1"/>
    <col min="6408" max="6408" width="10.85546875" style="3" customWidth="1"/>
    <col min="6409" max="6409" width="13.28515625" style="3" customWidth="1"/>
    <col min="6410" max="6410" width="9.5703125" style="3" customWidth="1"/>
    <col min="6411" max="6411" width="12.140625" style="3" customWidth="1"/>
    <col min="6412" max="6412" width="12" style="3" customWidth="1"/>
    <col min="6413" max="6413" width="10.85546875" style="3" customWidth="1"/>
    <col min="6414" max="6414" width="12.42578125" style="3" customWidth="1"/>
    <col min="6415" max="6415" width="13.42578125" style="3" customWidth="1"/>
    <col min="6416" max="6416" width="10" style="3" customWidth="1"/>
    <col min="6417" max="6417" width="13.28515625" style="3" customWidth="1"/>
    <col min="6418" max="6656" width="9.140625" style="3"/>
    <col min="6657" max="6657" width="0.42578125" style="3" customWidth="1"/>
    <col min="6658" max="6658" width="32.85546875" style="3" customWidth="1"/>
    <col min="6659" max="6659" width="9.85546875" style="3" customWidth="1"/>
    <col min="6660" max="6660" width="6.7109375" style="3" customWidth="1"/>
    <col min="6661" max="6661" width="9.28515625" style="3" customWidth="1"/>
    <col min="6662" max="6662" width="12.140625" style="3" customWidth="1"/>
    <col min="6663" max="6663" width="9.28515625" style="3" customWidth="1"/>
    <col min="6664" max="6664" width="10.85546875" style="3" customWidth="1"/>
    <col min="6665" max="6665" width="13.28515625" style="3" customWidth="1"/>
    <col min="6666" max="6666" width="9.5703125" style="3" customWidth="1"/>
    <col min="6667" max="6667" width="12.140625" style="3" customWidth="1"/>
    <col min="6668" max="6668" width="12" style="3" customWidth="1"/>
    <col min="6669" max="6669" width="10.85546875" style="3" customWidth="1"/>
    <col min="6670" max="6670" width="12.42578125" style="3" customWidth="1"/>
    <col min="6671" max="6671" width="13.42578125" style="3" customWidth="1"/>
    <col min="6672" max="6672" width="10" style="3" customWidth="1"/>
    <col min="6673" max="6673" width="13.28515625" style="3" customWidth="1"/>
    <col min="6674" max="6912" width="9.140625" style="3"/>
    <col min="6913" max="6913" width="0.42578125" style="3" customWidth="1"/>
    <col min="6914" max="6914" width="32.85546875" style="3" customWidth="1"/>
    <col min="6915" max="6915" width="9.85546875" style="3" customWidth="1"/>
    <col min="6916" max="6916" width="6.7109375" style="3" customWidth="1"/>
    <col min="6917" max="6917" width="9.28515625" style="3" customWidth="1"/>
    <col min="6918" max="6918" width="12.140625" style="3" customWidth="1"/>
    <col min="6919" max="6919" width="9.28515625" style="3" customWidth="1"/>
    <col min="6920" max="6920" width="10.85546875" style="3" customWidth="1"/>
    <col min="6921" max="6921" width="13.28515625" style="3" customWidth="1"/>
    <col min="6922" max="6922" width="9.5703125" style="3" customWidth="1"/>
    <col min="6923" max="6923" width="12.140625" style="3" customWidth="1"/>
    <col min="6924" max="6924" width="12" style="3" customWidth="1"/>
    <col min="6925" max="6925" width="10.85546875" style="3" customWidth="1"/>
    <col min="6926" max="6926" width="12.42578125" style="3" customWidth="1"/>
    <col min="6927" max="6927" width="13.42578125" style="3" customWidth="1"/>
    <col min="6928" max="6928" width="10" style="3" customWidth="1"/>
    <col min="6929" max="6929" width="13.28515625" style="3" customWidth="1"/>
    <col min="6930" max="7168" width="9.140625" style="3"/>
    <col min="7169" max="7169" width="0.42578125" style="3" customWidth="1"/>
    <col min="7170" max="7170" width="32.85546875" style="3" customWidth="1"/>
    <col min="7171" max="7171" width="9.85546875" style="3" customWidth="1"/>
    <col min="7172" max="7172" width="6.7109375" style="3" customWidth="1"/>
    <col min="7173" max="7173" width="9.28515625" style="3" customWidth="1"/>
    <col min="7174" max="7174" width="12.140625" style="3" customWidth="1"/>
    <col min="7175" max="7175" width="9.28515625" style="3" customWidth="1"/>
    <col min="7176" max="7176" width="10.85546875" style="3" customWidth="1"/>
    <col min="7177" max="7177" width="13.28515625" style="3" customWidth="1"/>
    <col min="7178" max="7178" width="9.5703125" style="3" customWidth="1"/>
    <col min="7179" max="7179" width="12.140625" style="3" customWidth="1"/>
    <col min="7180" max="7180" width="12" style="3" customWidth="1"/>
    <col min="7181" max="7181" width="10.85546875" style="3" customWidth="1"/>
    <col min="7182" max="7182" width="12.42578125" style="3" customWidth="1"/>
    <col min="7183" max="7183" width="13.42578125" style="3" customWidth="1"/>
    <col min="7184" max="7184" width="10" style="3" customWidth="1"/>
    <col min="7185" max="7185" width="13.28515625" style="3" customWidth="1"/>
    <col min="7186" max="7424" width="9.140625" style="3"/>
    <col min="7425" max="7425" width="0.42578125" style="3" customWidth="1"/>
    <col min="7426" max="7426" width="32.85546875" style="3" customWidth="1"/>
    <col min="7427" max="7427" width="9.85546875" style="3" customWidth="1"/>
    <col min="7428" max="7428" width="6.7109375" style="3" customWidth="1"/>
    <col min="7429" max="7429" width="9.28515625" style="3" customWidth="1"/>
    <col min="7430" max="7430" width="12.140625" style="3" customWidth="1"/>
    <col min="7431" max="7431" width="9.28515625" style="3" customWidth="1"/>
    <col min="7432" max="7432" width="10.85546875" style="3" customWidth="1"/>
    <col min="7433" max="7433" width="13.28515625" style="3" customWidth="1"/>
    <col min="7434" max="7434" width="9.5703125" style="3" customWidth="1"/>
    <col min="7435" max="7435" width="12.140625" style="3" customWidth="1"/>
    <col min="7436" max="7436" width="12" style="3" customWidth="1"/>
    <col min="7437" max="7437" width="10.85546875" style="3" customWidth="1"/>
    <col min="7438" max="7438" width="12.42578125" style="3" customWidth="1"/>
    <col min="7439" max="7439" width="13.42578125" style="3" customWidth="1"/>
    <col min="7440" max="7440" width="10" style="3" customWidth="1"/>
    <col min="7441" max="7441" width="13.28515625" style="3" customWidth="1"/>
    <col min="7442" max="7680" width="9.140625" style="3"/>
    <col min="7681" max="7681" width="0.42578125" style="3" customWidth="1"/>
    <col min="7682" max="7682" width="32.85546875" style="3" customWidth="1"/>
    <col min="7683" max="7683" width="9.85546875" style="3" customWidth="1"/>
    <col min="7684" max="7684" width="6.7109375" style="3" customWidth="1"/>
    <col min="7685" max="7685" width="9.28515625" style="3" customWidth="1"/>
    <col min="7686" max="7686" width="12.140625" style="3" customWidth="1"/>
    <col min="7687" max="7687" width="9.28515625" style="3" customWidth="1"/>
    <col min="7688" max="7688" width="10.85546875" style="3" customWidth="1"/>
    <col min="7689" max="7689" width="13.28515625" style="3" customWidth="1"/>
    <col min="7690" max="7690" width="9.5703125" style="3" customWidth="1"/>
    <col min="7691" max="7691" width="12.140625" style="3" customWidth="1"/>
    <col min="7692" max="7692" width="12" style="3" customWidth="1"/>
    <col min="7693" max="7693" width="10.85546875" style="3" customWidth="1"/>
    <col min="7694" max="7694" width="12.42578125" style="3" customWidth="1"/>
    <col min="7695" max="7695" width="13.42578125" style="3" customWidth="1"/>
    <col min="7696" max="7696" width="10" style="3" customWidth="1"/>
    <col min="7697" max="7697" width="13.28515625" style="3" customWidth="1"/>
    <col min="7698" max="7936" width="9.140625" style="3"/>
    <col min="7937" max="7937" width="0.42578125" style="3" customWidth="1"/>
    <col min="7938" max="7938" width="32.85546875" style="3" customWidth="1"/>
    <col min="7939" max="7939" width="9.85546875" style="3" customWidth="1"/>
    <col min="7940" max="7940" width="6.7109375" style="3" customWidth="1"/>
    <col min="7941" max="7941" width="9.28515625" style="3" customWidth="1"/>
    <col min="7942" max="7942" width="12.140625" style="3" customWidth="1"/>
    <col min="7943" max="7943" width="9.28515625" style="3" customWidth="1"/>
    <col min="7944" max="7944" width="10.85546875" style="3" customWidth="1"/>
    <col min="7945" max="7945" width="13.28515625" style="3" customWidth="1"/>
    <col min="7946" max="7946" width="9.5703125" style="3" customWidth="1"/>
    <col min="7947" max="7947" width="12.140625" style="3" customWidth="1"/>
    <col min="7948" max="7948" width="12" style="3" customWidth="1"/>
    <col min="7949" max="7949" width="10.85546875" style="3" customWidth="1"/>
    <col min="7950" max="7950" width="12.42578125" style="3" customWidth="1"/>
    <col min="7951" max="7951" width="13.42578125" style="3" customWidth="1"/>
    <col min="7952" max="7952" width="10" style="3" customWidth="1"/>
    <col min="7953" max="7953" width="13.28515625" style="3" customWidth="1"/>
    <col min="7954" max="8192" width="9.140625" style="3"/>
    <col min="8193" max="8193" width="0.42578125" style="3" customWidth="1"/>
    <col min="8194" max="8194" width="32.85546875" style="3" customWidth="1"/>
    <col min="8195" max="8195" width="9.85546875" style="3" customWidth="1"/>
    <col min="8196" max="8196" width="6.7109375" style="3" customWidth="1"/>
    <col min="8197" max="8197" width="9.28515625" style="3" customWidth="1"/>
    <col min="8198" max="8198" width="12.140625" style="3" customWidth="1"/>
    <col min="8199" max="8199" width="9.28515625" style="3" customWidth="1"/>
    <col min="8200" max="8200" width="10.85546875" style="3" customWidth="1"/>
    <col min="8201" max="8201" width="13.28515625" style="3" customWidth="1"/>
    <col min="8202" max="8202" width="9.5703125" style="3" customWidth="1"/>
    <col min="8203" max="8203" width="12.140625" style="3" customWidth="1"/>
    <col min="8204" max="8204" width="12" style="3" customWidth="1"/>
    <col min="8205" max="8205" width="10.85546875" style="3" customWidth="1"/>
    <col min="8206" max="8206" width="12.42578125" style="3" customWidth="1"/>
    <col min="8207" max="8207" width="13.42578125" style="3" customWidth="1"/>
    <col min="8208" max="8208" width="10" style="3" customWidth="1"/>
    <col min="8209" max="8209" width="13.28515625" style="3" customWidth="1"/>
    <col min="8210" max="8448" width="9.140625" style="3"/>
    <col min="8449" max="8449" width="0.42578125" style="3" customWidth="1"/>
    <col min="8450" max="8450" width="32.85546875" style="3" customWidth="1"/>
    <col min="8451" max="8451" width="9.85546875" style="3" customWidth="1"/>
    <col min="8452" max="8452" width="6.7109375" style="3" customWidth="1"/>
    <col min="8453" max="8453" width="9.28515625" style="3" customWidth="1"/>
    <col min="8454" max="8454" width="12.140625" style="3" customWidth="1"/>
    <col min="8455" max="8455" width="9.28515625" style="3" customWidth="1"/>
    <col min="8456" max="8456" width="10.85546875" style="3" customWidth="1"/>
    <col min="8457" max="8457" width="13.28515625" style="3" customWidth="1"/>
    <col min="8458" max="8458" width="9.5703125" style="3" customWidth="1"/>
    <col min="8459" max="8459" width="12.140625" style="3" customWidth="1"/>
    <col min="8460" max="8460" width="12" style="3" customWidth="1"/>
    <col min="8461" max="8461" width="10.85546875" style="3" customWidth="1"/>
    <col min="8462" max="8462" width="12.42578125" style="3" customWidth="1"/>
    <col min="8463" max="8463" width="13.42578125" style="3" customWidth="1"/>
    <col min="8464" max="8464" width="10" style="3" customWidth="1"/>
    <col min="8465" max="8465" width="13.28515625" style="3" customWidth="1"/>
    <col min="8466" max="8704" width="9.140625" style="3"/>
    <col min="8705" max="8705" width="0.42578125" style="3" customWidth="1"/>
    <col min="8706" max="8706" width="32.85546875" style="3" customWidth="1"/>
    <col min="8707" max="8707" width="9.85546875" style="3" customWidth="1"/>
    <col min="8708" max="8708" width="6.7109375" style="3" customWidth="1"/>
    <col min="8709" max="8709" width="9.28515625" style="3" customWidth="1"/>
    <col min="8710" max="8710" width="12.140625" style="3" customWidth="1"/>
    <col min="8711" max="8711" width="9.28515625" style="3" customWidth="1"/>
    <col min="8712" max="8712" width="10.85546875" style="3" customWidth="1"/>
    <col min="8713" max="8713" width="13.28515625" style="3" customWidth="1"/>
    <col min="8714" max="8714" width="9.5703125" style="3" customWidth="1"/>
    <col min="8715" max="8715" width="12.140625" style="3" customWidth="1"/>
    <col min="8716" max="8716" width="12" style="3" customWidth="1"/>
    <col min="8717" max="8717" width="10.85546875" style="3" customWidth="1"/>
    <col min="8718" max="8718" width="12.42578125" style="3" customWidth="1"/>
    <col min="8719" max="8719" width="13.42578125" style="3" customWidth="1"/>
    <col min="8720" max="8720" width="10" style="3" customWidth="1"/>
    <col min="8721" max="8721" width="13.28515625" style="3" customWidth="1"/>
    <col min="8722" max="8960" width="9.140625" style="3"/>
    <col min="8961" max="8961" width="0.42578125" style="3" customWidth="1"/>
    <col min="8962" max="8962" width="32.85546875" style="3" customWidth="1"/>
    <col min="8963" max="8963" width="9.85546875" style="3" customWidth="1"/>
    <col min="8964" max="8964" width="6.7109375" style="3" customWidth="1"/>
    <col min="8965" max="8965" width="9.28515625" style="3" customWidth="1"/>
    <col min="8966" max="8966" width="12.140625" style="3" customWidth="1"/>
    <col min="8967" max="8967" width="9.28515625" style="3" customWidth="1"/>
    <col min="8968" max="8968" width="10.85546875" style="3" customWidth="1"/>
    <col min="8969" max="8969" width="13.28515625" style="3" customWidth="1"/>
    <col min="8970" max="8970" width="9.5703125" style="3" customWidth="1"/>
    <col min="8971" max="8971" width="12.140625" style="3" customWidth="1"/>
    <col min="8972" max="8972" width="12" style="3" customWidth="1"/>
    <col min="8973" max="8973" width="10.85546875" style="3" customWidth="1"/>
    <col min="8974" max="8974" width="12.42578125" style="3" customWidth="1"/>
    <col min="8975" max="8975" width="13.42578125" style="3" customWidth="1"/>
    <col min="8976" max="8976" width="10" style="3" customWidth="1"/>
    <col min="8977" max="8977" width="13.28515625" style="3" customWidth="1"/>
    <col min="8978" max="9216" width="9.140625" style="3"/>
    <col min="9217" max="9217" width="0.42578125" style="3" customWidth="1"/>
    <col min="9218" max="9218" width="32.85546875" style="3" customWidth="1"/>
    <col min="9219" max="9219" width="9.85546875" style="3" customWidth="1"/>
    <col min="9220" max="9220" width="6.7109375" style="3" customWidth="1"/>
    <col min="9221" max="9221" width="9.28515625" style="3" customWidth="1"/>
    <col min="9222" max="9222" width="12.140625" style="3" customWidth="1"/>
    <col min="9223" max="9223" width="9.28515625" style="3" customWidth="1"/>
    <col min="9224" max="9224" width="10.85546875" style="3" customWidth="1"/>
    <col min="9225" max="9225" width="13.28515625" style="3" customWidth="1"/>
    <col min="9226" max="9226" width="9.5703125" style="3" customWidth="1"/>
    <col min="9227" max="9227" width="12.140625" style="3" customWidth="1"/>
    <col min="9228" max="9228" width="12" style="3" customWidth="1"/>
    <col min="9229" max="9229" width="10.85546875" style="3" customWidth="1"/>
    <col min="9230" max="9230" width="12.42578125" style="3" customWidth="1"/>
    <col min="9231" max="9231" width="13.42578125" style="3" customWidth="1"/>
    <col min="9232" max="9232" width="10" style="3" customWidth="1"/>
    <col min="9233" max="9233" width="13.28515625" style="3" customWidth="1"/>
    <col min="9234" max="9472" width="9.140625" style="3"/>
    <col min="9473" max="9473" width="0.42578125" style="3" customWidth="1"/>
    <col min="9474" max="9474" width="32.85546875" style="3" customWidth="1"/>
    <col min="9475" max="9475" width="9.85546875" style="3" customWidth="1"/>
    <col min="9476" max="9476" width="6.7109375" style="3" customWidth="1"/>
    <col min="9477" max="9477" width="9.28515625" style="3" customWidth="1"/>
    <col min="9478" max="9478" width="12.140625" style="3" customWidth="1"/>
    <col min="9479" max="9479" width="9.28515625" style="3" customWidth="1"/>
    <col min="9480" max="9480" width="10.85546875" style="3" customWidth="1"/>
    <col min="9481" max="9481" width="13.28515625" style="3" customWidth="1"/>
    <col min="9482" max="9482" width="9.5703125" style="3" customWidth="1"/>
    <col min="9483" max="9483" width="12.140625" style="3" customWidth="1"/>
    <col min="9484" max="9484" width="12" style="3" customWidth="1"/>
    <col min="9485" max="9485" width="10.85546875" style="3" customWidth="1"/>
    <col min="9486" max="9486" width="12.42578125" style="3" customWidth="1"/>
    <col min="9487" max="9487" width="13.42578125" style="3" customWidth="1"/>
    <col min="9488" max="9488" width="10" style="3" customWidth="1"/>
    <col min="9489" max="9489" width="13.28515625" style="3" customWidth="1"/>
    <col min="9490" max="9728" width="9.140625" style="3"/>
    <col min="9729" max="9729" width="0.42578125" style="3" customWidth="1"/>
    <col min="9730" max="9730" width="32.85546875" style="3" customWidth="1"/>
    <col min="9731" max="9731" width="9.85546875" style="3" customWidth="1"/>
    <col min="9732" max="9732" width="6.7109375" style="3" customWidth="1"/>
    <col min="9733" max="9733" width="9.28515625" style="3" customWidth="1"/>
    <col min="9734" max="9734" width="12.140625" style="3" customWidth="1"/>
    <col min="9735" max="9735" width="9.28515625" style="3" customWidth="1"/>
    <col min="9736" max="9736" width="10.85546875" style="3" customWidth="1"/>
    <col min="9737" max="9737" width="13.28515625" style="3" customWidth="1"/>
    <col min="9738" max="9738" width="9.5703125" style="3" customWidth="1"/>
    <col min="9739" max="9739" width="12.140625" style="3" customWidth="1"/>
    <col min="9740" max="9740" width="12" style="3" customWidth="1"/>
    <col min="9741" max="9741" width="10.85546875" style="3" customWidth="1"/>
    <col min="9742" max="9742" width="12.42578125" style="3" customWidth="1"/>
    <col min="9743" max="9743" width="13.42578125" style="3" customWidth="1"/>
    <col min="9744" max="9744" width="10" style="3" customWidth="1"/>
    <col min="9745" max="9745" width="13.28515625" style="3" customWidth="1"/>
    <col min="9746" max="9984" width="9.140625" style="3"/>
    <col min="9985" max="9985" width="0.42578125" style="3" customWidth="1"/>
    <col min="9986" max="9986" width="32.85546875" style="3" customWidth="1"/>
    <col min="9987" max="9987" width="9.85546875" style="3" customWidth="1"/>
    <col min="9988" max="9988" width="6.7109375" style="3" customWidth="1"/>
    <col min="9989" max="9989" width="9.28515625" style="3" customWidth="1"/>
    <col min="9990" max="9990" width="12.140625" style="3" customWidth="1"/>
    <col min="9991" max="9991" width="9.28515625" style="3" customWidth="1"/>
    <col min="9992" max="9992" width="10.85546875" style="3" customWidth="1"/>
    <col min="9993" max="9993" width="13.28515625" style="3" customWidth="1"/>
    <col min="9994" max="9994" width="9.5703125" style="3" customWidth="1"/>
    <col min="9995" max="9995" width="12.140625" style="3" customWidth="1"/>
    <col min="9996" max="9996" width="12" style="3" customWidth="1"/>
    <col min="9997" max="9997" width="10.85546875" style="3" customWidth="1"/>
    <col min="9998" max="9998" width="12.42578125" style="3" customWidth="1"/>
    <col min="9999" max="9999" width="13.42578125" style="3" customWidth="1"/>
    <col min="10000" max="10000" width="10" style="3" customWidth="1"/>
    <col min="10001" max="10001" width="13.28515625" style="3" customWidth="1"/>
    <col min="10002" max="10240" width="9.140625" style="3"/>
    <col min="10241" max="10241" width="0.42578125" style="3" customWidth="1"/>
    <col min="10242" max="10242" width="32.85546875" style="3" customWidth="1"/>
    <col min="10243" max="10243" width="9.85546875" style="3" customWidth="1"/>
    <col min="10244" max="10244" width="6.7109375" style="3" customWidth="1"/>
    <col min="10245" max="10245" width="9.28515625" style="3" customWidth="1"/>
    <col min="10246" max="10246" width="12.140625" style="3" customWidth="1"/>
    <col min="10247" max="10247" width="9.28515625" style="3" customWidth="1"/>
    <col min="10248" max="10248" width="10.85546875" style="3" customWidth="1"/>
    <col min="10249" max="10249" width="13.28515625" style="3" customWidth="1"/>
    <col min="10250" max="10250" width="9.5703125" style="3" customWidth="1"/>
    <col min="10251" max="10251" width="12.140625" style="3" customWidth="1"/>
    <col min="10252" max="10252" width="12" style="3" customWidth="1"/>
    <col min="10253" max="10253" width="10.85546875" style="3" customWidth="1"/>
    <col min="10254" max="10254" width="12.42578125" style="3" customWidth="1"/>
    <col min="10255" max="10255" width="13.42578125" style="3" customWidth="1"/>
    <col min="10256" max="10256" width="10" style="3" customWidth="1"/>
    <col min="10257" max="10257" width="13.28515625" style="3" customWidth="1"/>
    <col min="10258" max="10496" width="9.140625" style="3"/>
    <col min="10497" max="10497" width="0.42578125" style="3" customWidth="1"/>
    <col min="10498" max="10498" width="32.85546875" style="3" customWidth="1"/>
    <col min="10499" max="10499" width="9.85546875" style="3" customWidth="1"/>
    <col min="10500" max="10500" width="6.7109375" style="3" customWidth="1"/>
    <col min="10501" max="10501" width="9.28515625" style="3" customWidth="1"/>
    <col min="10502" max="10502" width="12.140625" style="3" customWidth="1"/>
    <col min="10503" max="10503" width="9.28515625" style="3" customWidth="1"/>
    <col min="10504" max="10504" width="10.85546875" style="3" customWidth="1"/>
    <col min="10505" max="10505" width="13.28515625" style="3" customWidth="1"/>
    <col min="10506" max="10506" width="9.5703125" style="3" customWidth="1"/>
    <col min="10507" max="10507" width="12.140625" style="3" customWidth="1"/>
    <col min="10508" max="10508" width="12" style="3" customWidth="1"/>
    <col min="10509" max="10509" width="10.85546875" style="3" customWidth="1"/>
    <col min="10510" max="10510" width="12.42578125" style="3" customWidth="1"/>
    <col min="10511" max="10511" width="13.42578125" style="3" customWidth="1"/>
    <col min="10512" max="10512" width="10" style="3" customWidth="1"/>
    <col min="10513" max="10513" width="13.28515625" style="3" customWidth="1"/>
    <col min="10514" max="10752" width="9.140625" style="3"/>
    <col min="10753" max="10753" width="0.42578125" style="3" customWidth="1"/>
    <col min="10754" max="10754" width="32.85546875" style="3" customWidth="1"/>
    <col min="10755" max="10755" width="9.85546875" style="3" customWidth="1"/>
    <col min="10756" max="10756" width="6.7109375" style="3" customWidth="1"/>
    <col min="10757" max="10757" width="9.28515625" style="3" customWidth="1"/>
    <col min="10758" max="10758" width="12.140625" style="3" customWidth="1"/>
    <col min="10759" max="10759" width="9.28515625" style="3" customWidth="1"/>
    <col min="10760" max="10760" width="10.85546875" style="3" customWidth="1"/>
    <col min="10761" max="10761" width="13.28515625" style="3" customWidth="1"/>
    <col min="10762" max="10762" width="9.5703125" style="3" customWidth="1"/>
    <col min="10763" max="10763" width="12.140625" style="3" customWidth="1"/>
    <col min="10764" max="10764" width="12" style="3" customWidth="1"/>
    <col min="10765" max="10765" width="10.85546875" style="3" customWidth="1"/>
    <col min="10766" max="10766" width="12.42578125" style="3" customWidth="1"/>
    <col min="10767" max="10767" width="13.42578125" style="3" customWidth="1"/>
    <col min="10768" max="10768" width="10" style="3" customWidth="1"/>
    <col min="10769" max="10769" width="13.28515625" style="3" customWidth="1"/>
    <col min="10770" max="11008" width="9.140625" style="3"/>
    <col min="11009" max="11009" width="0.42578125" style="3" customWidth="1"/>
    <col min="11010" max="11010" width="32.85546875" style="3" customWidth="1"/>
    <col min="11011" max="11011" width="9.85546875" style="3" customWidth="1"/>
    <col min="11012" max="11012" width="6.7109375" style="3" customWidth="1"/>
    <col min="11013" max="11013" width="9.28515625" style="3" customWidth="1"/>
    <col min="11014" max="11014" width="12.140625" style="3" customWidth="1"/>
    <col min="11015" max="11015" width="9.28515625" style="3" customWidth="1"/>
    <col min="11016" max="11016" width="10.85546875" style="3" customWidth="1"/>
    <col min="11017" max="11017" width="13.28515625" style="3" customWidth="1"/>
    <col min="11018" max="11018" width="9.5703125" style="3" customWidth="1"/>
    <col min="11019" max="11019" width="12.140625" style="3" customWidth="1"/>
    <col min="11020" max="11020" width="12" style="3" customWidth="1"/>
    <col min="11021" max="11021" width="10.85546875" style="3" customWidth="1"/>
    <col min="11022" max="11022" width="12.42578125" style="3" customWidth="1"/>
    <col min="11023" max="11023" width="13.42578125" style="3" customWidth="1"/>
    <col min="11024" max="11024" width="10" style="3" customWidth="1"/>
    <col min="11025" max="11025" width="13.28515625" style="3" customWidth="1"/>
    <col min="11026" max="11264" width="9.140625" style="3"/>
    <col min="11265" max="11265" width="0.42578125" style="3" customWidth="1"/>
    <col min="11266" max="11266" width="32.85546875" style="3" customWidth="1"/>
    <col min="11267" max="11267" width="9.85546875" style="3" customWidth="1"/>
    <col min="11268" max="11268" width="6.7109375" style="3" customWidth="1"/>
    <col min="11269" max="11269" width="9.28515625" style="3" customWidth="1"/>
    <col min="11270" max="11270" width="12.140625" style="3" customWidth="1"/>
    <col min="11271" max="11271" width="9.28515625" style="3" customWidth="1"/>
    <col min="11272" max="11272" width="10.85546875" style="3" customWidth="1"/>
    <col min="11273" max="11273" width="13.28515625" style="3" customWidth="1"/>
    <col min="11274" max="11274" width="9.5703125" style="3" customWidth="1"/>
    <col min="11275" max="11275" width="12.140625" style="3" customWidth="1"/>
    <col min="11276" max="11276" width="12" style="3" customWidth="1"/>
    <col min="11277" max="11277" width="10.85546875" style="3" customWidth="1"/>
    <col min="11278" max="11278" width="12.42578125" style="3" customWidth="1"/>
    <col min="11279" max="11279" width="13.42578125" style="3" customWidth="1"/>
    <col min="11280" max="11280" width="10" style="3" customWidth="1"/>
    <col min="11281" max="11281" width="13.28515625" style="3" customWidth="1"/>
    <col min="11282" max="11520" width="9.140625" style="3"/>
    <col min="11521" max="11521" width="0.42578125" style="3" customWidth="1"/>
    <col min="11522" max="11522" width="32.85546875" style="3" customWidth="1"/>
    <col min="11523" max="11523" width="9.85546875" style="3" customWidth="1"/>
    <col min="11524" max="11524" width="6.7109375" style="3" customWidth="1"/>
    <col min="11525" max="11525" width="9.28515625" style="3" customWidth="1"/>
    <col min="11526" max="11526" width="12.140625" style="3" customWidth="1"/>
    <col min="11527" max="11527" width="9.28515625" style="3" customWidth="1"/>
    <col min="11528" max="11528" width="10.85546875" style="3" customWidth="1"/>
    <col min="11529" max="11529" width="13.28515625" style="3" customWidth="1"/>
    <col min="11530" max="11530" width="9.5703125" style="3" customWidth="1"/>
    <col min="11531" max="11531" width="12.140625" style="3" customWidth="1"/>
    <col min="11532" max="11532" width="12" style="3" customWidth="1"/>
    <col min="11533" max="11533" width="10.85546875" style="3" customWidth="1"/>
    <col min="11534" max="11534" width="12.42578125" style="3" customWidth="1"/>
    <col min="11535" max="11535" width="13.42578125" style="3" customWidth="1"/>
    <col min="11536" max="11536" width="10" style="3" customWidth="1"/>
    <col min="11537" max="11537" width="13.28515625" style="3" customWidth="1"/>
    <col min="11538" max="11776" width="9.140625" style="3"/>
    <col min="11777" max="11777" width="0.42578125" style="3" customWidth="1"/>
    <col min="11778" max="11778" width="32.85546875" style="3" customWidth="1"/>
    <col min="11779" max="11779" width="9.85546875" style="3" customWidth="1"/>
    <col min="11780" max="11780" width="6.7109375" style="3" customWidth="1"/>
    <col min="11781" max="11781" width="9.28515625" style="3" customWidth="1"/>
    <col min="11782" max="11782" width="12.140625" style="3" customWidth="1"/>
    <col min="11783" max="11783" width="9.28515625" style="3" customWidth="1"/>
    <col min="11784" max="11784" width="10.85546875" style="3" customWidth="1"/>
    <col min="11785" max="11785" width="13.28515625" style="3" customWidth="1"/>
    <col min="11786" max="11786" width="9.5703125" style="3" customWidth="1"/>
    <col min="11787" max="11787" width="12.140625" style="3" customWidth="1"/>
    <col min="11788" max="11788" width="12" style="3" customWidth="1"/>
    <col min="11789" max="11789" width="10.85546875" style="3" customWidth="1"/>
    <col min="11790" max="11790" width="12.42578125" style="3" customWidth="1"/>
    <col min="11791" max="11791" width="13.42578125" style="3" customWidth="1"/>
    <col min="11792" max="11792" width="10" style="3" customWidth="1"/>
    <col min="11793" max="11793" width="13.28515625" style="3" customWidth="1"/>
    <col min="11794" max="12032" width="9.140625" style="3"/>
    <col min="12033" max="12033" width="0.42578125" style="3" customWidth="1"/>
    <col min="12034" max="12034" width="32.85546875" style="3" customWidth="1"/>
    <col min="12035" max="12035" width="9.85546875" style="3" customWidth="1"/>
    <col min="12036" max="12036" width="6.7109375" style="3" customWidth="1"/>
    <col min="12037" max="12037" width="9.28515625" style="3" customWidth="1"/>
    <col min="12038" max="12038" width="12.140625" style="3" customWidth="1"/>
    <col min="12039" max="12039" width="9.28515625" style="3" customWidth="1"/>
    <col min="12040" max="12040" width="10.85546875" style="3" customWidth="1"/>
    <col min="12041" max="12041" width="13.28515625" style="3" customWidth="1"/>
    <col min="12042" max="12042" width="9.5703125" style="3" customWidth="1"/>
    <col min="12043" max="12043" width="12.140625" style="3" customWidth="1"/>
    <col min="12044" max="12044" width="12" style="3" customWidth="1"/>
    <col min="12045" max="12045" width="10.85546875" style="3" customWidth="1"/>
    <col min="12046" max="12046" width="12.42578125" style="3" customWidth="1"/>
    <col min="12047" max="12047" width="13.42578125" style="3" customWidth="1"/>
    <col min="12048" max="12048" width="10" style="3" customWidth="1"/>
    <col min="12049" max="12049" width="13.28515625" style="3" customWidth="1"/>
    <col min="12050" max="12288" width="9.140625" style="3"/>
    <col min="12289" max="12289" width="0.42578125" style="3" customWidth="1"/>
    <col min="12290" max="12290" width="32.85546875" style="3" customWidth="1"/>
    <col min="12291" max="12291" width="9.85546875" style="3" customWidth="1"/>
    <col min="12292" max="12292" width="6.7109375" style="3" customWidth="1"/>
    <col min="12293" max="12293" width="9.28515625" style="3" customWidth="1"/>
    <col min="12294" max="12294" width="12.140625" style="3" customWidth="1"/>
    <col min="12295" max="12295" width="9.28515625" style="3" customWidth="1"/>
    <col min="12296" max="12296" width="10.85546875" style="3" customWidth="1"/>
    <col min="12297" max="12297" width="13.28515625" style="3" customWidth="1"/>
    <col min="12298" max="12298" width="9.5703125" style="3" customWidth="1"/>
    <col min="12299" max="12299" width="12.140625" style="3" customWidth="1"/>
    <col min="12300" max="12300" width="12" style="3" customWidth="1"/>
    <col min="12301" max="12301" width="10.85546875" style="3" customWidth="1"/>
    <col min="12302" max="12302" width="12.42578125" style="3" customWidth="1"/>
    <col min="12303" max="12303" width="13.42578125" style="3" customWidth="1"/>
    <col min="12304" max="12304" width="10" style="3" customWidth="1"/>
    <col min="12305" max="12305" width="13.28515625" style="3" customWidth="1"/>
    <col min="12306" max="12544" width="9.140625" style="3"/>
    <col min="12545" max="12545" width="0.42578125" style="3" customWidth="1"/>
    <col min="12546" max="12546" width="32.85546875" style="3" customWidth="1"/>
    <col min="12547" max="12547" width="9.85546875" style="3" customWidth="1"/>
    <col min="12548" max="12548" width="6.7109375" style="3" customWidth="1"/>
    <col min="12549" max="12549" width="9.28515625" style="3" customWidth="1"/>
    <col min="12550" max="12550" width="12.140625" style="3" customWidth="1"/>
    <col min="12551" max="12551" width="9.28515625" style="3" customWidth="1"/>
    <col min="12552" max="12552" width="10.85546875" style="3" customWidth="1"/>
    <col min="12553" max="12553" width="13.28515625" style="3" customWidth="1"/>
    <col min="12554" max="12554" width="9.5703125" style="3" customWidth="1"/>
    <col min="12555" max="12555" width="12.140625" style="3" customWidth="1"/>
    <col min="12556" max="12556" width="12" style="3" customWidth="1"/>
    <col min="12557" max="12557" width="10.85546875" style="3" customWidth="1"/>
    <col min="12558" max="12558" width="12.42578125" style="3" customWidth="1"/>
    <col min="12559" max="12559" width="13.42578125" style="3" customWidth="1"/>
    <col min="12560" max="12560" width="10" style="3" customWidth="1"/>
    <col min="12561" max="12561" width="13.28515625" style="3" customWidth="1"/>
    <col min="12562" max="12800" width="9.140625" style="3"/>
    <col min="12801" max="12801" width="0.42578125" style="3" customWidth="1"/>
    <col min="12802" max="12802" width="32.85546875" style="3" customWidth="1"/>
    <col min="12803" max="12803" width="9.85546875" style="3" customWidth="1"/>
    <col min="12804" max="12804" width="6.7109375" style="3" customWidth="1"/>
    <col min="12805" max="12805" width="9.28515625" style="3" customWidth="1"/>
    <col min="12806" max="12806" width="12.140625" style="3" customWidth="1"/>
    <col min="12807" max="12807" width="9.28515625" style="3" customWidth="1"/>
    <col min="12808" max="12808" width="10.85546875" style="3" customWidth="1"/>
    <col min="12809" max="12809" width="13.28515625" style="3" customWidth="1"/>
    <col min="12810" max="12810" width="9.5703125" style="3" customWidth="1"/>
    <col min="12811" max="12811" width="12.140625" style="3" customWidth="1"/>
    <col min="12812" max="12812" width="12" style="3" customWidth="1"/>
    <col min="12813" max="12813" width="10.85546875" style="3" customWidth="1"/>
    <col min="12814" max="12814" width="12.42578125" style="3" customWidth="1"/>
    <col min="12815" max="12815" width="13.42578125" style="3" customWidth="1"/>
    <col min="12816" max="12816" width="10" style="3" customWidth="1"/>
    <col min="12817" max="12817" width="13.28515625" style="3" customWidth="1"/>
    <col min="12818" max="13056" width="9.140625" style="3"/>
    <col min="13057" max="13057" width="0.42578125" style="3" customWidth="1"/>
    <col min="13058" max="13058" width="32.85546875" style="3" customWidth="1"/>
    <col min="13059" max="13059" width="9.85546875" style="3" customWidth="1"/>
    <col min="13060" max="13060" width="6.7109375" style="3" customWidth="1"/>
    <col min="13061" max="13061" width="9.28515625" style="3" customWidth="1"/>
    <col min="13062" max="13062" width="12.140625" style="3" customWidth="1"/>
    <col min="13063" max="13063" width="9.28515625" style="3" customWidth="1"/>
    <col min="13064" max="13064" width="10.85546875" style="3" customWidth="1"/>
    <col min="13065" max="13065" width="13.28515625" style="3" customWidth="1"/>
    <col min="13066" max="13066" width="9.5703125" style="3" customWidth="1"/>
    <col min="13067" max="13067" width="12.140625" style="3" customWidth="1"/>
    <col min="13068" max="13068" width="12" style="3" customWidth="1"/>
    <col min="13069" max="13069" width="10.85546875" style="3" customWidth="1"/>
    <col min="13070" max="13070" width="12.42578125" style="3" customWidth="1"/>
    <col min="13071" max="13071" width="13.42578125" style="3" customWidth="1"/>
    <col min="13072" max="13072" width="10" style="3" customWidth="1"/>
    <col min="13073" max="13073" width="13.28515625" style="3" customWidth="1"/>
    <col min="13074" max="13312" width="9.140625" style="3"/>
    <col min="13313" max="13313" width="0.42578125" style="3" customWidth="1"/>
    <col min="13314" max="13314" width="32.85546875" style="3" customWidth="1"/>
    <col min="13315" max="13315" width="9.85546875" style="3" customWidth="1"/>
    <col min="13316" max="13316" width="6.7109375" style="3" customWidth="1"/>
    <col min="13317" max="13317" width="9.28515625" style="3" customWidth="1"/>
    <col min="13318" max="13318" width="12.140625" style="3" customWidth="1"/>
    <col min="13319" max="13319" width="9.28515625" style="3" customWidth="1"/>
    <col min="13320" max="13320" width="10.85546875" style="3" customWidth="1"/>
    <col min="13321" max="13321" width="13.28515625" style="3" customWidth="1"/>
    <col min="13322" max="13322" width="9.5703125" style="3" customWidth="1"/>
    <col min="13323" max="13323" width="12.140625" style="3" customWidth="1"/>
    <col min="13324" max="13324" width="12" style="3" customWidth="1"/>
    <col min="13325" max="13325" width="10.85546875" style="3" customWidth="1"/>
    <col min="13326" max="13326" width="12.42578125" style="3" customWidth="1"/>
    <col min="13327" max="13327" width="13.42578125" style="3" customWidth="1"/>
    <col min="13328" max="13328" width="10" style="3" customWidth="1"/>
    <col min="13329" max="13329" width="13.28515625" style="3" customWidth="1"/>
    <col min="13330" max="13568" width="9.140625" style="3"/>
    <col min="13569" max="13569" width="0.42578125" style="3" customWidth="1"/>
    <col min="13570" max="13570" width="32.85546875" style="3" customWidth="1"/>
    <col min="13571" max="13571" width="9.85546875" style="3" customWidth="1"/>
    <col min="13572" max="13572" width="6.7109375" style="3" customWidth="1"/>
    <col min="13573" max="13573" width="9.28515625" style="3" customWidth="1"/>
    <col min="13574" max="13574" width="12.140625" style="3" customWidth="1"/>
    <col min="13575" max="13575" width="9.28515625" style="3" customWidth="1"/>
    <col min="13576" max="13576" width="10.85546875" style="3" customWidth="1"/>
    <col min="13577" max="13577" width="13.28515625" style="3" customWidth="1"/>
    <col min="13578" max="13578" width="9.5703125" style="3" customWidth="1"/>
    <col min="13579" max="13579" width="12.140625" style="3" customWidth="1"/>
    <col min="13580" max="13580" width="12" style="3" customWidth="1"/>
    <col min="13581" max="13581" width="10.85546875" style="3" customWidth="1"/>
    <col min="13582" max="13582" width="12.42578125" style="3" customWidth="1"/>
    <col min="13583" max="13583" width="13.42578125" style="3" customWidth="1"/>
    <col min="13584" max="13584" width="10" style="3" customWidth="1"/>
    <col min="13585" max="13585" width="13.28515625" style="3" customWidth="1"/>
    <col min="13586" max="13824" width="9.140625" style="3"/>
    <col min="13825" max="13825" width="0.42578125" style="3" customWidth="1"/>
    <col min="13826" max="13826" width="32.85546875" style="3" customWidth="1"/>
    <col min="13827" max="13827" width="9.85546875" style="3" customWidth="1"/>
    <col min="13828" max="13828" width="6.7109375" style="3" customWidth="1"/>
    <col min="13829" max="13829" width="9.28515625" style="3" customWidth="1"/>
    <col min="13830" max="13830" width="12.140625" style="3" customWidth="1"/>
    <col min="13831" max="13831" width="9.28515625" style="3" customWidth="1"/>
    <col min="13832" max="13832" width="10.85546875" style="3" customWidth="1"/>
    <col min="13833" max="13833" width="13.28515625" style="3" customWidth="1"/>
    <col min="13834" max="13834" width="9.5703125" style="3" customWidth="1"/>
    <col min="13835" max="13835" width="12.140625" style="3" customWidth="1"/>
    <col min="13836" max="13836" width="12" style="3" customWidth="1"/>
    <col min="13837" max="13837" width="10.85546875" style="3" customWidth="1"/>
    <col min="13838" max="13838" width="12.42578125" style="3" customWidth="1"/>
    <col min="13839" max="13839" width="13.42578125" style="3" customWidth="1"/>
    <col min="13840" max="13840" width="10" style="3" customWidth="1"/>
    <col min="13841" max="13841" width="13.28515625" style="3" customWidth="1"/>
    <col min="13842" max="14080" width="9.140625" style="3"/>
    <col min="14081" max="14081" width="0.42578125" style="3" customWidth="1"/>
    <col min="14082" max="14082" width="32.85546875" style="3" customWidth="1"/>
    <col min="14083" max="14083" width="9.85546875" style="3" customWidth="1"/>
    <col min="14084" max="14084" width="6.7109375" style="3" customWidth="1"/>
    <col min="14085" max="14085" width="9.28515625" style="3" customWidth="1"/>
    <col min="14086" max="14086" width="12.140625" style="3" customWidth="1"/>
    <col min="14087" max="14087" width="9.28515625" style="3" customWidth="1"/>
    <col min="14088" max="14088" width="10.85546875" style="3" customWidth="1"/>
    <col min="14089" max="14089" width="13.28515625" style="3" customWidth="1"/>
    <col min="14090" max="14090" width="9.5703125" style="3" customWidth="1"/>
    <col min="14091" max="14091" width="12.140625" style="3" customWidth="1"/>
    <col min="14092" max="14092" width="12" style="3" customWidth="1"/>
    <col min="14093" max="14093" width="10.85546875" style="3" customWidth="1"/>
    <col min="14094" max="14094" width="12.42578125" style="3" customWidth="1"/>
    <col min="14095" max="14095" width="13.42578125" style="3" customWidth="1"/>
    <col min="14096" max="14096" width="10" style="3" customWidth="1"/>
    <col min="14097" max="14097" width="13.28515625" style="3" customWidth="1"/>
    <col min="14098" max="14336" width="9.140625" style="3"/>
    <col min="14337" max="14337" width="0.42578125" style="3" customWidth="1"/>
    <col min="14338" max="14338" width="32.85546875" style="3" customWidth="1"/>
    <col min="14339" max="14339" width="9.85546875" style="3" customWidth="1"/>
    <col min="14340" max="14340" width="6.7109375" style="3" customWidth="1"/>
    <col min="14341" max="14341" width="9.28515625" style="3" customWidth="1"/>
    <col min="14342" max="14342" width="12.140625" style="3" customWidth="1"/>
    <col min="14343" max="14343" width="9.28515625" style="3" customWidth="1"/>
    <col min="14344" max="14344" width="10.85546875" style="3" customWidth="1"/>
    <col min="14345" max="14345" width="13.28515625" style="3" customWidth="1"/>
    <col min="14346" max="14346" width="9.5703125" style="3" customWidth="1"/>
    <col min="14347" max="14347" width="12.140625" style="3" customWidth="1"/>
    <col min="14348" max="14348" width="12" style="3" customWidth="1"/>
    <col min="14349" max="14349" width="10.85546875" style="3" customWidth="1"/>
    <col min="14350" max="14350" width="12.42578125" style="3" customWidth="1"/>
    <col min="14351" max="14351" width="13.42578125" style="3" customWidth="1"/>
    <col min="14352" max="14352" width="10" style="3" customWidth="1"/>
    <col min="14353" max="14353" width="13.28515625" style="3" customWidth="1"/>
    <col min="14354" max="14592" width="9.140625" style="3"/>
    <col min="14593" max="14593" width="0.42578125" style="3" customWidth="1"/>
    <col min="14594" max="14594" width="32.85546875" style="3" customWidth="1"/>
    <col min="14595" max="14595" width="9.85546875" style="3" customWidth="1"/>
    <col min="14596" max="14596" width="6.7109375" style="3" customWidth="1"/>
    <col min="14597" max="14597" width="9.28515625" style="3" customWidth="1"/>
    <col min="14598" max="14598" width="12.140625" style="3" customWidth="1"/>
    <col min="14599" max="14599" width="9.28515625" style="3" customWidth="1"/>
    <col min="14600" max="14600" width="10.85546875" style="3" customWidth="1"/>
    <col min="14601" max="14601" width="13.28515625" style="3" customWidth="1"/>
    <col min="14602" max="14602" width="9.5703125" style="3" customWidth="1"/>
    <col min="14603" max="14603" width="12.140625" style="3" customWidth="1"/>
    <col min="14604" max="14604" width="12" style="3" customWidth="1"/>
    <col min="14605" max="14605" width="10.85546875" style="3" customWidth="1"/>
    <col min="14606" max="14606" width="12.42578125" style="3" customWidth="1"/>
    <col min="14607" max="14607" width="13.42578125" style="3" customWidth="1"/>
    <col min="14608" max="14608" width="10" style="3" customWidth="1"/>
    <col min="14609" max="14609" width="13.28515625" style="3" customWidth="1"/>
    <col min="14610" max="14848" width="9.140625" style="3"/>
    <col min="14849" max="14849" width="0.42578125" style="3" customWidth="1"/>
    <col min="14850" max="14850" width="32.85546875" style="3" customWidth="1"/>
    <col min="14851" max="14851" width="9.85546875" style="3" customWidth="1"/>
    <col min="14852" max="14852" width="6.7109375" style="3" customWidth="1"/>
    <col min="14853" max="14853" width="9.28515625" style="3" customWidth="1"/>
    <col min="14854" max="14854" width="12.140625" style="3" customWidth="1"/>
    <col min="14855" max="14855" width="9.28515625" style="3" customWidth="1"/>
    <col min="14856" max="14856" width="10.85546875" style="3" customWidth="1"/>
    <col min="14857" max="14857" width="13.28515625" style="3" customWidth="1"/>
    <col min="14858" max="14858" width="9.5703125" style="3" customWidth="1"/>
    <col min="14859" max="14859" width="12.140625" style="3" customWidth="1"/>
    <col min="14860" max="14860" width="12" style="3" customWidth="1"/>
    <col min="14861" max="14861" width="10.85546875" style="3" customWidth="1"/>
    <col min="14862" max="14862" width="12.42578125" style="3" customWidth="1"/>
    <col min="14863" max="14863" width="13.42578125" style="3" customWidth="1"/>
    <col min="14864" max="14864" width="10" style="3" customWidth="1"/>
    <col min="14865" max="14865" width="13.28515625" style="3" customWidth="1"/>
    <col min="14866" max="15104" width="9.140625" style="3"/>
    <col min="15105" max="15105" width="0.42578125" style="3" customWidth="1"/>
    <col min="15106" max="15106" width="32.85546875" style="3" customWidth="1"/>
    <col min="15107" max="15107" width="9.85546875" style="3" customWidth="1"/>
    <col min="15108" max="15108" width="6.7109375" style="3" customWidth="1"/>
    <col min="15109" max="15109" width="9.28515625" style="3" customWidth="1"/>
    <col min="15110" max="15110" width="12.140625" style="3" customWidth="1"/>
    <col min="15111" max="15111" width="9.28515625" style="3" customWidth="1"/>
    <col min="15112" max="15112" width="10.85546875" style="3" customWidth="1"/>
    <col min="15113" max="15113" width="13.28515625" style="3" customWidth="1"/>
    <col min="15114" max="15114" width="9.5703125" style="3" customWidth="1"/>
    <col min="15115" max="15115" width="12.140625" style="3" customWidth="1"/>
    <col min="15116" max="15116" width="12" style="3" customWidth="1"/>
    <col min="15117" max="15117" width="10.85546875" style="3" customWidth="1"/>
    <col min="15118" max="15118" width="12.42578125" style="3" customWidth="1"/>
    <col min="15119" max="15119" width="13.42578125" style="3" customWidth="1"/>
    <col min="15120" max="15120" width="10" style="3" customWidth="1"/>
    <col min="15121" max="15121" width="13.28515625" style="3" customWidth="1"/>
    <col min="15122" max="15360" width="9.140625" style="3"/>
    <col min="15361" max="15361" width="0.42578125" style="3" customWidth="1"/>
    <col min="15362" max="15362" width="32.85546875" style="3" customWidth="1"/>
    <col min="15363" max="15363" width="9.85546875" style="3" customWidth="1"/>
    <col min="15364" max="15364" width="6.7109375" style="3" customWidth="1"/>
    <col min="15365" max="15365" width="9.28515625" style="3" customWidth="1"/>
    <col min="15366" max="15366" width="12.140625" style="3" customWidth="1"/>
    <col min="15367" max="15367" width="9.28515625" style="3" customWidth="1"/>
    <col min="15368" max="15368" width="10.85546875" style="3" customWidth="1"/>
    <col min="15369" max="15369" width="13.28515625" style="3" customWidth="1"/>
    <col min="15370" max="15370" width="9.5703125" style="3" customWidth="1"/>
    <col min="15371" max="15371" width="12.140625" style="3" customWidth="1"/>
    <col min="15372" max="15372" width="12" style="3" customWidth="1"/>
    <col min="15373" max="15373" width="10.85546875" style="3" customWidth="1"/>
    <col min="15374" max="15374" width="12.42578125" style="3" customWidth="1"/>
    <col min="15375" max="15375" width="13.42578125" style="3" customWidth="1"/>
    <col min="15376" max="15376" width="10" style="3" customWidth="1"/>
    <col min="15377" max="15377" width="13.28515625" style="3" customWidth="1"/>
    <col min="15378" max="15616" width="9.140625" style="3"/>
    <col min="15617" max="15617" width="0.42578125" style="3" customWidth="1"/>
    <col min="15618" max="15618" width="32.85546875" style="3" customWidth="1"/>
    <col min="15619" max="15619" width="9.85546875" style="3" customWidth="1"/>
    <col min="15620" max="15620" width="6.7109375" style="3" customWidth="1"/>
    <col min="15621" max="15621" width="9.28515625" style="3" customWidth="1"/>
    <col min="15622" max="15622" width="12.140625" style="3" customWidth="1"/>
    <col min="15623" max="15623" width="9.28515625" style="3" customWidth="1"/>
    <col min="15624" max="15624" width="10.85546875" style="3" customWidth="1"/>
    <col min="15625" max="15625" width="13.28515625" style="3" customWidth="1"/>
    <col min="15626" max="15626" width="9.5703125" style="3" customWidth="1"/>
    <col min="15627" max="15627" width="12.140625" style="3" customWidth="1"/>
    <col min="15628" max="15628" width="12" style="3" customWidth="1"/>
    <col min="15629" max="15629" width="10.85546875" style="3" customWidth="1"/>
    <col min="15630" max="15630" width="12.42578125" style="3" customWidth="1"/>
    <col min="15631" max="15631" width="13.42578125" style="3" customWidth="1"/>
    <col min="15632" max="15632" width="10" style="3" customWidth="1"/>
    <col min="15633" max="15633" width="13.28515625" style="3" customWidth="1"/>
    <col min="15634" max="15872" width="9.140625" style="3"/>
    <col min="15873" max="15873" width="0.42578125" style="3" customWidth="1"/>
    <col min="15874" max="15874" width="32.85546875" style="3" customWidth="1"/>
    <col min="15875" max="15875" width="9.85546875" style="3" customWidth="1"/>
    <col min="15876" max="15876" width="6.7109375" style="3" customWidth="1"/>
    <col min="15877" max="15877" width="9.28515625" style="3" customWidth="1"/>
    <col min="15878" max="15878" width="12.140625" style="3" customWidth="1"/>
    <col min="15879" max="15879" width="9.28515625" style="3" customWidth="1"/>
    <col min="15880" max="15880" width="10.85546875" style="3" customWidth="1"/>
    <col min="15881" max="15881" width="13.28515625" style="3" customWidth="1"/>
    <col min="15882" max="15882" width="9.5703125" style="3" customWidth="1"/>
    <col min="15883" max="15883" width="12.140625" style="3" customWidth="1"/>
    <col min="15884" max="15884" width="12" style="3" customWidth="1"/>
    <col min="15885" max="15885" width="10.85546875" style="3" customWidth="1"/>
    <col min="15886" max="15886" width="12.42578125" style="3" customWidth="1"/>
    <col min="15887" max="15887" width="13.42578125" style="3" customWidth="1"/>
    <col min="15888" max="15888" width="10" style="3" customWidth="1"/>
    <col min="15889" max="15889" width="13.28515625" style="3" customWidth="1"/>
    <col min="15890" max="16128" width="9.140625" style="3"/>
    <col min="16129" max="16129" width="0.42578125" style="3" customWidth="1"/>
    <col min="16130" max="16130" width="32.85546875" style="3" customWidth="1"/>
    <col min="16131" max="16131" width="9.85546875" style="3" customWidth="1"/>
    <col min="16132" max="16132" width="6.7109375" style="3" customWidth="1"/>
    <col min="16133" max="16133" width="9.28515625" style="3" customWidth="1"/>
    <col min="16134" max="16134" width="12.140625" style="3" customWidth="1"/>
    <col min="16135" max="16135" width="9.28515625" style="3" customWidth="1"/>
    <col min="16136" max="16136" width="10.85546875" style="3" customWidth="1"/>
    <col min="16137" max="16137" width="13.28515625" style="3" customWidth="1"/>
    <col min="16138" max="16138" width="9.5703125" style="3" customWidth="1"/>
    <col min="16139" max="16139" width="12.140625" style="3" customWidth="1"/>
    <col min="16140" max="16140" width="12" style="3" customWidth="1"/>
    <col min="16141" max="16141" width="10.85546875" style="3" customWidth="1"/>
    <col min="16142" max="16142" width="12.42578125" style="3" customWidth="1"/>
    <col min="16143" max="16143" width="13.42578125" style="3" customWidth="1"/>
    <col min="16144" max="16144" width="10" style="3" customWidth="1"/>
    <col min="16145" max="16145" width="13.28515625" style="3" customWidth="1"/>
    <col min="16146" max="16384" width="9.140625" style="3"/>
  </cols>
  <sheetData>
    <row r="1" spans="2:17" ht="18.75" customHeight="1" x14ac:dyDescent="0.3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 t="s">
        <v>146</v>
      </c>
      <c r="P1" s="53"/>
      <c r="Q1" s="55"/>
    </row>
    <row r="2" spans="2:17" s="1" customFormat="1" ht="21" customHeight="1" x14ac:dyDescent="0.25">
      <c r="B2" s="71" t="s">
        <v>147</v>
      </c>
      <c r="C2" s="71"/>
      <c r="D2" s="71"/>
      <c r="E2" s="71"/>
      <c r="F2" s="71"/>
      <c r="G2" s="71"/>
      <c r="H2" s="71"/>
      <c r="I2" s="71"/>
      <c r="J2" s="4"/>
      <c r="K2" s="4"/>
      <c r="L2" s="4"/>
      <c r="M2" s="4"/>
      <c r="N2" s="4"/>
      <c r="O2" s="4"/>
      <c r="P2" s="4"/>
      <c r="Q2" s="4"/>
    </row>
    <row r="3" spans="2:17" s="1" customFormat="1" ht="15.75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2:17" s="1" customFormat="1" ht="18.75" customHeight="1" x14ac:dyDescent="0.25">
      <c r="B4" s="63" t="s">
        <v>21</v>
      </c>
      <c r="C4" s="63" t="s">
        <v>22</v>
      </c>
      <c r="D4" s="63" t="s">
        <v>23</v>
      </c>
      <c r="E4" s="63" t="s">
        <v>148</v>
      </c>
      <c r="F4" s="63" t="s">
        <v>78</v>
      </c>
      <c r="G4" s="65" t="s">
        <v>79</v>
      </c>
      <c r="H4" s="65"/>
      <c r="I4" s="65"/>
      <c r="J4" s="65"/>
      <c r="K4" s="63" t="s">
        <v>149</v>
      </c>
      <c r="L4" s="63" t="s">
        <v>78</v>
      </c>
      <c r="M4" s="65" t="s">
        <v>79</v>
      </c>
      <c r="N4" s="65"/>
      <c r="O4" s="65"/>
      <c r="P4" s="65"/>
      <c r="Q4" s="63" t="s">
        <v>30</v>
      </c>
    </row>
    <row r="5" spans="2:17" s="1" customFormat="1" ht="160.5" customHeight="1" x14ac:dyDescent="0.25">
      <c r="B5" s="64"/>
      <c r="C5" s="64"/>
      <c r="D5" s="64"/>
      <c r="E5" s="64"/>
      <c r="F5" s="64"/>
      <c r="G5" s="10" t="s">
        <v>31</v>
      </c>
      <c r="H5" s="10" t="s">
        <v>32</v>
      </c>
      <c r="I5" s="10" t="s">
        <v>80</v>
      </c>
      <c r="J5" s="10" t="s">
        <v>33</v>
      </c>
      <c r="K5" s="64"/>
      <c r="L5" s="64"/>
      <c r="M5" s="10" t="s">
        <v>31</v>
      </c>
      <c r="N5" s="10" t="s">
        <v>32</v>
      </c>
      <c r="O5" s="10" t="s">
        <v>80</v>
      </c>
      <c r="P5" s="10" t="s">
        <v>33</v>
      </c>
      <c r="Q5" s="64"/>
    </row>
    <row r="6" spans="2:17" s="1" customFormat="1" ht="31.5" x14ac:dyDescent="0.25">
      <c r="B6" s="11">
        <v>1</v>
      </c>
      <c r="C6" s="11">
        <v>2</v>
      </c>
      <c r="D6" s="11">
        <v>3</v>
      </c>
      <c r="E6" s="11">
        <v>10</v>
      </c>
      <c r="F6" s="11">
        <v>11</v>
      </c>
      <c r="G6" s="11">
        <v>12</v>
      </c>
      <c r="H6" s="11">
        <v>13</v>
      </c>
      <c r="I6" s="30" t="s">
        <v>82</v>
      </c>
      <c r="J6" s="11">
        <v>15</v>
      </c>
      <c r="K6" s="11">
        <v>10</v>
      </c>
      <c r="L6" s="11">
        <v>11</v>
      </c>
      <c r="M6" s="11">
        <v>12</v>
      </c>
      <c r="N6" s="11">
        <v>13</v>
      </c>
      <c r="O6" s="30" t="s">
        <v>82</v>
      </c>
      <c r="P6" s="11">
        <v>15</v>
      </c>
      <c r="Q6" s="11">
        <v>16</v>
      </c>
    </row>
    <row r="7" spans="2:17" s="24" customFormat="1" ht="15.75" x14ac:dyDescent="0.25">
      <c r="B7" s="57" t="s">
        <v>150</v>
      </c>
      <c r="C7" s="13" t="s">
        <v>1</v>
      </c>
      <c r="D7" s="13" t="s">
        <v>151</v>
      </c>
      <c r="E7" s="58">
        <f>F7</f>
        <v>14181</v>
      </c>
      <c r="F7" s="58">
        <v>14181</v>
      </c>
      <c r="G7" s="37" t="s">
        <v>152</v>
      </c>
      <c r="H7" s="37" t="s">
        <v>152</v>
      </c>
      <c r="I7" s="37" t="s">
        <v>152</v>
      </c>
      <c r="J7" s="37" t="s">
        <v>152</v>
      </c>
      <c r="K7" s="58">
        <f>L7</f>
        <v>31291</v>
      </c>
      <c r="L7" s="58">
        <v>31291</v>
      </c>
      <c r="M7" s="37" t="s">
        <v>152</v>
      </c>
      <c r="N7" s="37" t="s">
        <v>152</v>
      </c>
      <c r="O7" s="37" t="s">
        <v>152</v>
      </c>
      <c r="P7" s="37" t="s">
        <v>152</v>
      </c>
      <c r="Q7" s="37"/>
    </row>
    <row r="8" spans="2:17" s="24" customFormat="1" ht="31.5" x14ac:dyDescent="0.25">
      <c r="B8" s="59" t="s">
        <v>153</v>
      </c>
      <c r="C8" s="13" t="s">
        <v>1</v>
      </c>
      <c r="D8" s="13" t="s">
        <v>43</v>
      </c>
      <c r="E8" s="58">
        <f>I8</f>
        <v>11129</v>
      </c>
      <c r="F8" s="58">
        <v>11105</v>
      </c>
      <c r="G8" s="58">
        <f>F8</f>
        <v>11105</v>
      </c>
      <c r="H8" s="58">
        <v>24</v>
      </c>
      <c r="I8" s="58">
        <f>G8+H8</f>
        <v>11129</v>
      </c>
      <c r="J8" s="37" t="s">
        <v>152</v>
      </c>
      <c r="K8" s="58">
        <f>L8</f>
        <v>7633</v>
      </c>
      <c r="L8" s="58">
        <v>7633</v>
      </c>
      <c r="M8" s="58">
        <f>L8</f>
        <v>7633</v>
      </c>
      <c r="N8" s="19" t="s">
        <v>43</v>
      </c>
      <c r="O8" s="58">
        <f>M8</f>
        <v>7633</v>
      </c>
      <c r="P8" s="37" t="s">
        <v>152</v>
      </c>
      <c r="Q8" s="10" t="s">
        <v>154</v>
      </c>
    </row>
    <row r="9" spans="2:17" s="24" customFormat="1" ht="127.5" customHeight="1" x14ac:dyDescent="0.25">
      <c r="B9" s="12" t="s">
        <v>155</v>
      </c>
      <c r="C9" s="13" t="s">
        <v>1</v>
      </c>
      <c r="D9" s="13" t="s">
        <v>156</v>
      </c>
      <c r="E9" s="19" t="s">
        <v>43</v>
      </c>
      <c r="F9" s="19" t="s">
        <v>43</v>
      </c>
      <c r="G9" s="19" t="s">
        <v>43</v>
      </c>
      <c r="H9" s="19" t="s">
        <v>43</v>
      </c>
      <c r="I9" s="19" t="s">
        <v>43</v>
      </c>
      <c r="J9" s="19" t="s">
        <v>43</v>
      </c>
      <c r="K9" s="19"/>
      <c r="L9" s="19" t="s">
        <v>43</v>
      </c>
      <c r="M9" s="19" t="s">
        <v>43</v>
      </c>
      <c r="N9" s="19" t="s">
        <v>43</v>
      </c>
      <c r="O9" s="19" t="s">
        <v>43</v>
      </c>
      <c r="P9" s="19" t="s">
        <v>43</v>
      </c>
      <c r="Q9" s="17"/>
    </row>
    <row r="10" spans="2:17" s="24" customFormat="1" ht="129.75" customHeight="1" x14ac:dyDescent="0.25">
      <c r="B10" s="12" t="s">
        <v>157</v>
      </c>
      <c r="C10" s="13" t="s">
        <v>1</v>
      </c>
      <c r="D10" s="13" t="s">
        <v>158</v>
      </c>
      <c r="E10" s="19" t="s">
        <v>43</v>
      </c>
      <c r="F10" s="19" t="s">
        <v>43</v>
      </c>
      <c r="G10" s="19" t="s">
        <v>43</v>
      </c>
      <c r="H10" s="19" t="s">
        <v>43</v>
      </c>
      <c r="I10" s="19" t="s">
        <v>43</v>
      </c>
      <c r="J10" s="19" t="s">
        <v>43</v>
      </c>
      <c r="K10" s="19"/>
      <c r="L10" s="19" t="s">
        <v>43</v>
      </c>
      <c r="M10" s="19" t="s">
        <v>43</v>
      </c>
      <c r="N10" s="19" t="s">
        <v>43</v>
      </c>
      <c r="O10" s="19" t="s">
        <v>43</v>
      </c>
      <c r="P10" s="19" t="s">
        <v>43</v>
      </c>
      <c r="Q10" s="17"/>
    </row>
    <row r="11" spans="2:17" s="24" customFormat="1" ht="15.75" x14ac:dyDescent="0.25">
      <c r="B11" s="57" t="s">
        <v>159</v>
      </c>
      <c r="C11" s="13" t="s">
        <v>1</v>
      </c>
      <c r="D11" s="37">
        <v>1200</v>
      </c>
      <c r="E11" s="58">
        <f>F11</f>
        <v>144953</v>
      </c>
      <c r="F11" s="58">
        <v>144953</v>
      </c>
      <c r="G11" s="37" t="s">
        <v>152</v>
      </c>
      <c r="H11" s="37" t="s">
        <v>152</v>
      </c>
      <c r="I11" s="58">
        <f>F11</f>
        <v>144953</v>
      </c>
      <c r="J11" s="19" t="s">
        <v>43</v>
      </c>
      <c r="K11" s="58">
        <f>L11</f>
        <v>162699</v>
      </c>
      <c r="L11" s="58">
        <f>O11</f>
        <v>162699</v>
      </c>
      <c r="M11" s="37" t="s">
        <v>152</v>
      </c>
      <c r="N11" s="37" t="s">
        <v>152</v>
      </c>
      <c r="O11" s="58">
        <v>162699</v>
      </c>
      <c r="P11" s="19" t="s">
        <v>43</v>
      </c>
      <c r="Q11" s="37"/>
    </row>
    <row r="12" spans="2:17" s="24" customFormat="1" ht="15.75" x14ac:dyDescent="0.25">
      <c r="B12" s="60" t="s">
        <v>160</v>
      </c>
      <c r="C12" s="13" t="s">
        <v>1</v>
      </c>
      <c r="D12" s="37">
        <v>1300</v>
      </c>
      <c r="E12" s="59">
        <f>I12</f>
        <v>12078</v>
      </c>
      <c r="F12" s="59">
        <f>E12</f>
        <v>12078</v>
      </c>
      <c r="G12" s="37" t="s">
        <v>152</v>
      </c>
      <c r="H12" s="37" t="s">
        <v>152</v>
      </c>
      <c r="I12" s="40">
        <v>12078</v>
      </c>
      <c r="J12" s="19" t="s">
        <v>43</v>
      </c>
      <c r="K12" s="59">
        <f>L12</f>
        <v>142376.91800000001</v>
      </c>
      <c r="L12" s="59">
        <f>O12</f>
        <v>142376.91800000001</v>
      </c>
      <c r="M12" s="37" t="s">
        <v>152</v>
      </c>
      <c r="N12" s="37" t="s">
        <v>152</v>
      </c>
      <c r="O12" s="40">
        <v>142376.91800000001</v>
      </c>
      <c r="P12" s="19" t="s">
        <v>43</v>
      </c>
      <c r="Q12" s="37"/>
    </row>
    <row r="13" spans="2:17" s="24" customFormat="1" ht="15.75" x14ac:dyDescent="0.25">
      <c r="B13" s="60" t="s">
        <v>161</v>
      </c>
      <c r="C13" s="13" t="s">
        <v>1</v>
      </c>
      <c r="D13" s="37">
        <v>1400</v>
      </c>
      <c r="E13" s="58">
        <f>I13</f>
        <v>1258</v>
      </c>
      <c r="F13" s="58">
        <f>E13</f>
        <v>1258</v>
      </c>
      <c r="G13" s="37" t="s">
        <v>152</v>
      </c>
      <c r="H13" s="37" t="s">
        <v>152</v>
      </c>
      <c r="I13" s="58">
        <v>1258</v>
      </c>
      <c r="J13" s="19" t="s">
        <v>43</v>
      </c>
      <c r="K13" s="58">
        <f>L13</f>
        <v>50605</v>
      </c>
      <c r="L13" s="58">
        <f>O13</f>
        <v>50605</v>
      </c>
      <c r="M13" s="37" t="s">
        <v>152</v>
      </c>
      <c r="N13" s="37" t="s">
        <v>152</v>
      </c>
      <c r="O13" s="58">
        <v>50605</v>
      </c>
      <c r="P13" s="19" t="s">
        <v>43</v>
      </c>
      <c r="Q13" s="37"/>
    </row>
    <row r="14" spans="2:17" s="1" customFormat="1" ht="15.75" x14ac:dyDescent="0.25"/>
    <row r="15" spans="2:17" s="1" customFormat="1" ht="15.75" x14ac:dyDescent="0.25"/>
    <row r="16" spans="2:17" s="1" customFormat="1" ht="15.75" x14ac:dyDescent="0.25">
      <c r="B16" s="1" t="s">
        <v>162</v>
      </c>
      <c r="C16" s="1" t="s">
        <v>70</v>
      </c>
    </row>
    <row r="17" spans="2:3" s="1" customFormat="1" ht="37.5" customHeight="1" x14ac:dyDescent="0.25">
      <c r="B17" s="1" t="s">
        <v>163</v>
      </c>
      <c r="C17" s="1" t="s">
        <v>164</v>
      </c>
    </row>
  </sheetData>
  <mergeCells count="11">
    <mergeCell ref="K4:K5"/>
    <mergeCell ref="L4:L5"/>
    <mergeCell ref="M4:P4"/>
    <mergeCell ref="Q4:Q5"/>
    <mergeCell ref="B2:I2"/>
    <mergeCell ref="B4:B5"/>
    <mergeCell ref="C4:C5"/>
    <mergeCell ref="D4:D5"/>
    <mergeCell ref="E4:E5"/>
    <mergeCell ref="F4:F5"/>
    <mergeCell ref="G4:J4"/>
  </mergeCells>
  <printOptions horizontalCentered="1"/>
  <pageMargins left="0" right="0" top="0" bottom="0" header="0" footer="0"/>
  <pageSetup paperSize="8" scale="7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1.3.</vt:lpstr>
      <vt:lpstr>1.6.</vt:lpstr>
      <vt:lpstr>1.6. (2)</vt:lpstr>
      <vt:lpstr>'1.3.'!Заголовки_для_печати</vt:lpstr>
      <vt:lpstr>'1.6.'!Заголовки_для_печати</vt:lpstr>
      <vt:lpstr>'1.6. (2)'!Заголовки_для_печати</vt:lpstr>
      <vt:lpstr>'1.3.'!Область_печати</vt:lpstr>
      <vt:lpstr>'1.6.'!Область_печати</vt:lpstr>
      <vt:lpstr>'1.6.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Agafonycheva_ga</dc:creator>
  <cp:lastModifiedBy>Главный бухгалтер</cp:lastModifiedBy>
  <cp:lastPrinted>2025-03-14T12:49:04Z</cp:lastPrinted>
  <dcterms:created xsi:type="dcterms:W3CDTF">2015-06-05T18:19:34Z</dcterms:created>
  <dcterms:modified xsi:type="dcterms:W3CDTF">2025-03-24T08:43:15Z</dcterms:modified>
</cp:coreProperties>
</file>